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165" windowWidth="14430" windowHeight="12525" tabRatio="778" firstSheet="1" activeTab="2"/>
  </bookViews>
  <sheets>
    <sheet name="นักเรียน ชั้นปี " sheetId="2" r:id="rId1"/>
    <sheet name="สรุปจำนวน นร." sheetId="4" r:id="rId2"/>
    <sheet name="Sheet1" sheetId="5" r:id="rId3"/>
  </sheets>
  <externalReferences>
    <externalReference r:id="rId4"/>
  </externalReferences>
  <definedNames>
    <definedName name="_xlnm.Print_Titles" localSheetId="2">Sheet1!$1:$2</definedName>
    <definedName name="_xlnm.Print_Titles" localSheetId="0">'นักเรียน ชั้นปี '!$1:$5</definedName>
  </definedNames>
  <calcPr calcId="144525"/>
</workbook>
</file>

<file path=xl/calcChain.xml><?xml version="1.0" encoding="utf-8"?>
<calcChain xmlns="http://schemas.openxmlformats.org/spreadsheetml/2006/main">
  <c r="J44" i="5" l="1"/>
  <c r="I42" i="5" l="1"/>
  <c r="I40" i="5"/>
  <c r="I38" i="5"/>
  <c r="I31" i="5"/>
  <c r="I27" i="5"/>
  <c r="I23" i="5"/>
  <c r="I19" i="5"/>
  <c r="I15" i="5"/>
  <c r="I8" i="5"/>
  <c r="G23" i="5"/>
  <c r="F15" i="5"/>
  <c r="G15" i="5"/>
  <c r="G44" i="5" s="1"/>
  <c r="G8" i="5"/>
  <c r="C44" i="5"/>
  <c r="D44" i="5"/>
  <c r="E44" i="5"/>
  <c r="F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4" i="5"/>
  <c r="H13" i="5"/>
  <c r="H12" i="5"/>
  <c r="H11" i="5"/>
  <c r="H10" i="5"/>
  <c r="H9" i="5"/>
  <c r="H8" i="5"/>
  <c r="H4" i="5"/>
  <c r="H5" i="5"/>
  <c r="H6" i="5"/>
  <c r="H7" i="5"/>
  <c r="H3" i="5"/>
  <c r="G19" i="5"/>
  <c r="B44" i="5"/>
  <c r="C43" i="5"/>
  <c r="D43" i="5"/>
  <c r="E43" i="5"/>
  <c r="F43" i="5"/>
  <c r="B43" i="5"/>
  <c r="C38" i="5"/>
  <c r="D38" i="5"/>
  <c r="E38" i="5"/>
  <c r="F38" i="5"/>
  <c r="B38" i="5"/>
  <c r="C31" i="5"/>
  <c r="D31" i="5"/>
  <c r="E31" i="5"/>
  <c r="F31" i="5"/>
  <c r="B31" i="5"/>
  <c r="C27" i="5"/>
  <c r="D27" i="5"/>
  <c r="E27" i="5"/>
  <c r="F27" i="5"/>
  <c r="B27" i="5"/>
  <c r="C23" i="5"/>
  <c r="D23" i="5"/>
  <c r="E23" i="5"/>
  <c r="F23" i="5"/>
  <c r="C19" i="5"/>
  <c r="D19" i="5"/>
  <c r="E19" i="5"/>
  <c r="F19" i="5"/>
  <c r="B19" i="5"/>
  <c r="B23" i="5"/>
  <c r="C15" i="5"/>
  <c r="D15" i="5"/>
  <c r="E15" i="5"/>
  <c r="B15" i="5"/>
  <c r="F8" i="5"/>
  <c r="C8" i="5"/>
  <c r="D8" i="5"/>
  <c r="E8" i="5"/>
  <c r="B8" i="5"/>
  <c r="H15" i="5" l="1"/>
  <c r="H44" i="5"/>
  <c r="AM8" i="2" l="1"/>
  <c r="AN10" i="2"/>
  <c r="AN11" i="2"/>
  <c r="AN12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J7" i="2"/>
  <c r="AJ8" i="2"/>
  <c r="AJ15" i="2"/>
  <c r="AD6" i="2" l="1"/>
  <c r="AD7" i="2"/>
  <c r="W8" i="2"/>
  <c r="W7" i="2" s="1"/>
  <c r="X8" i="2"/>
  <c r="X7" i="2" s="1"/>
  <c r="Y8" i="2"/>
  <c r="Y7" i="2" s="1"/>
  <c r="Z8" i="2"/>
  <c r="Z7" i="2" s="1"/>
  <c r="AA8" i="2"/>
  <c r="AA7" i="2" s="1"/>
  <c r="AB8" i="2"/>
  <c r="AB7" i="2" s="1"/>
  <c r="AC8" i="2"/>
  <c r="AC7" i="2" s="1"/>
  <c r="AC6" i="2" s="1"/>
  <c r="AD8" i="2"/>
  <c r="V8" i="2"/>
  <c r="V7" i="2" s="1"/>
  <c r="AI35" i="2" l="1"/>
  <c r="AI36" i="2"/>
  <c r="AI34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B33" i="2"/>
  <c r="AI39" i="2"/>
  <c r="AI40" i="2"/>
  <c r="AI41" i="2"/>
  <c r="AI38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B37" i="2"/>
  <c r="AI37" i="2" s="1"/>
  <c r="AI44" i="2"/>
  <c r="AI45" i="2"/>
  <c r="AI46" i="2"/>
  <c r="AI47" i="2"/>
  <c r="AI43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B42" i="2"/>
  <c r="AI52" i="2"/>
  <c r="AI50" i="2"/>
  <c r="AI51" i="2"/>
  <c r="AI49" i="2"/>
  <c r="C48" i="2"/>
  <c r="D48" i="2"/>
  <c r="D32" i="2" s="1"/>
  <c r="E48" i="2"/>
  <c r="F48" i="2"/>
  <c r="G48" i="2"/>
  <c r="H48" i="2"/>
  <c r="H32" i="2" s="1"/>
  <c r="I48" i="2"/>
  <c r="J48" i="2"/>
  <c r="K48" i="2"/>
  <c r="L48" i="2"/>
  <c r="L32" i="2" s="1"/>
  <c r="M48" i="2"/>
  <c r="N48" i="2"/>
  <c r="O48" i="2"/>
  <c r="P48" i="2"/>
  <c r="Q48" i="2"/>
  <c r="R48" i="2"/>
  <c r="S48" i="2"/>
  <c r="T48" i="2"/>
  <c r="T32" i="2" s="1"/>
  <c r="U48" i="2"/>
  <c r="V48" i="2"/>
  <c r="W48" i="2"/>
  <c r="X48" i="2"/>
  <c r="X32" i="2" s="1"/>
  <c r="Y48" i="2"/>
  <c r="Z48" i="2"/>
  <c r="AA48" i="2"/>
  <c r="AB48" i="2"/>
  <c r="AB32" i="2" s="1"/>
  <c r="AC48" i="2"/>
  <c r="AD48" i="2"/>
  <c r="AE48" i="2"/>
  <c r="AF48" i="2"/>
  <c r="AF32" i="2" s="1"/>
  <c r="AG48" i="2"/>
  <c r="AH48" i="2"/>
  <c r="B48" i="2"/>
  <c r="AB28" i="2"/>
  <c r="AI48" i="2" l="1"/>
  <c r="B32" i="2"/>
  <c r="AE32" i="2"/>
  <c r="AA32" i="2"/>
  <c r="W32" i="2"/>
  <c r="S32" i="2"/>
  <c r="O32" i="2"/>
  <c r="K32" i="2"/>
  <c r="G32" i="2"/>
  <c r="G15" i="2" s="1"/>
  <c r="C32" i="2"/>
  <c r="AH32" i="2"/>
  <c r="AD32" i="2"/>
  <c r="Z32" i="2"/>
  <c r="V32" i="2"/>
  <c r="N32" i="2"/>
  <c r="J32" i="2"/>
  <c r="F32" i="2"/>
  <c r="AI42" i="2"/>
  <c r="AG32" i="2"/>
  <c r="AC32" i="2"/>
  <c r="Y32" i="2"/>
  <c r="U32" i="2"/>
  <c r="M32" i="2"/>
  <c r="I32" i="2"/>
  <c r="E32" i="2"/>
  <c r="AI33" i="2"/>
  <c r="P15" i="2"/>
  <c r="AI32" i="2" l="1"/>
  <c r="AI30" i="2"/>
  <c r="AI31" i="2"/>
  <c r="AI17" i="2"/>
  <c r="AI19" i="2"/>
  <c r="AI20" i="2"/>
  <c r="AI22" i="2"/>
  <c r="AI23" i="2"/>
  <c r="AI24" i="2"/>
  <c r="AI25" i="2"/>
  <c r="AI27" i="2"/>
  <c r="AI28" i="2"/>
  <c r="AI29" i="2"/>
  <c r="AI16" i="2"/>
  <c r="AI9" i="2"/>
  <c r="AI10" i="2"/>
  <c r="AI11" i="2"/>
  <c r="AI12" i="2"/>
  <c r="AK9" i="2" l="1"/>
  <c r="AN9" i="2"/>
  <c r="S8" i="2"/>
  <c r="G11" i="4" l="1"/>
  <c r="D28" i="4"/>
  <c r="F28" i="4"/>
  <c r="F38" i="4"/>
  <c r="E38" i="4"/>
  <c r="D38" i="4"/>
  <c r="G23" i="4"/>
  <c r="F23" i="4"/>
  <c r="F22" i="4"/>
  <c r="E22" i="4"/>
  <c r="F21" i="4"/>
  <c r="E21" i="4"/>
  <c r="F20" i="4"/>
  <c r="E20" i="4"/>
  <c r="G19" i="4"/>
  <c r="G18" i="4" s="1"/>
  <c r="F11" i="4"/>
  <c r="E11" i="4"/>
  <c r="G5" i="4"/>
  <c r="F5" i="4"/>
  <c r="E5" i="4"/>
  <c r="F27" i="4" l="1"/>
  <c r="E19" i="4"/>
  <c r="F19" i="4"/>
  <c r="F18" i="4" s="1"/>
  <c r="D27" i="4"/>
  <c r="F4" i="4" l="1"/>
  <c r="N15" i="2"/>
  <c r="AF15" i="2"/>
  <c r="AB15" i="2"/>
  <c r="AB6" i="2" s="1"/>
  <c r="AA15" i="2"/>
  <c r="AA6" i="2" s="1"/>
  <c r="Z15" i="2"/>
  <c r="Z6" i="2" s="1"/>
  <c r="Y15" i="2"/>
  <c r="Y6" i="2" s="1"/>
  <c r="X15" i="2"/>
  <c r="X6" i="2" s="1"/>
  <c r="W15" i="2"/>
  <c r="W6" i="2" s="1"/>
  <c r="V15" i="2"/>
  <c r="V6" i="2" s="1"/>
  <c r="AH15" i="2"/>
  <c r="AG15" i="2"/>
  <c r="AE15" i="2"/>
  <c r="AD15" i="2"/>
  <c r="AC15" i="2"/>
  <c r="U15" i="2"/>
  <c r="T15" i="2"/>
  <c r="S15" i="2"/>
  <c r="R15" i="2"/>
  <c r="Q15" i="2"/>
  <c r="O15" i="2"/>
  <c r="M15" i="2"/>
  <c r="L15" i="2"/>
  <c r="K15" i="2"/>
  <c r="J15" i="2"/>
  <c r="I15" i="2"/>
  <c r="H15" i="2"/>
  <c r="F15" i="2"/>
  <c r="E15" i="2"/>
  <c r="D15" i="2"/>
  <c r="C15" i="2"/>
  <c r="B15" i="2"/>
  <c r="AH13" i="2"/>
  <c r="AG13" i="2"/>
  <c r="AE13" i="2"/>
  <c r="AF13" i="2"/>
  <c r="AD13" i="2"/>
  <c r="AC13" i="2"/>
  <c r="AB13" i="2"/>
  <c r="AA13" i="2"/>
  <c r="Z13" i="2"/>
  <c r="Y13" i="2"/>
  <c r="X13" i="2"/>
  <c r="W13" i="2"/>
  <c r="V13" i="2"/>
  <c r="U13" i="2"/>
  <c r="T13" i="2"/>
  <c r="S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R8" i="2"/>
  <c r="P8" i="2"/>
  <c r="AH8" i="2"/>
  <c r="AG8" i="2"/>
  <c r="AE8" i="2"/>
  <c r="AF8" i="2"/>
  <c r="U8" i="2"/>
  <c r="T8" i="2"/>
  <c r="Q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G32" i="4" l="1"/>
  <c r="E29" i="4"/>
  <c r="T7" i="2"/>
  <c r="T6" i="2" s="1"/>
  <c r="E25" i="4" s="1"/>
  <c r="AI15" i="2"/>
  <c r="AG7" i="2"/>
  <c r="AG6" i="2" s="1"/>
  <c r="D7" i="2"/>
  <c r="D6" i="2" s="1"/>
  <c r="D8" i="4" s="1"/>
  <c r="C8" i="4" s="1"/>
  <c r="H7" i="2"/>
  <c r="H6" i="2" s="1"/>
  <c r="D13" i="4" s="1"/>
  <c r="C13" i="4" s="1"/>
  <c r="L7" i="2"/>
  <c r="L6" i="2" s="1"/>
  <c r="D17" i="4" s="1"/>
  <c r="C17" i="4" s="1"/>
  <c r="AE7" i="2"/>
  <c r="AE6" i="2" s="1"/>
  <c r="B7" i="2"/>
  <c r="B6" i="2" s="1"/>
  <c r="F7" i="2"/>
  <c r="F6" i="2" s="1"/>
  <c r="J7" i="2"/>
  <c r="J6" i="2" s="1"/>
  <c r="N7" i="2"/>
  <c r="N6" i="2" s="1"/>
  <c r="C37" i="4"/>
  <c r="C7" i="2"/>
  <c r="C6" i="2" s="1"/>
  <c r="E7" i="2"/>
  <c r="E6" i="2" s="1"/>
  <c r="G7" i="2"/>
  <c r="G6" i="2" s="1"/>
  <c r="I7" i="2"/>
  <c r="I6" i="2" s="1"/>
  <c r="K7" i="2"/>
  <c r="K6" i="2" s="1"/>
  <c r="M7" i="2"/>
  <c r="M6" i="2" s="1"/>
  <c r="O7" i="2"/>
  <c r="O6" i="2" s="1"/>
  <c r="S7" i="2"/>
  <c r="U7" i="2"/>
  <c r="U6" i="2" s="1"/>
  <c r="E26" i="4" s="1"/>
  <c r="AF7" i="2"/>
  <c r="AF6" i="2" s="1"/>
  <c r="AH7" i="2"/>
  <c r="AH6" i="2" s="1"/>
  <c r="C29" i="4" l="1"/>
  <c r="C32" i="4"/>
  <c r="S6" i="2"/>
  <c r="E24" i="4" s="1"/>
  <c r="C36" i="4"/>
  <c r="D21" i="4"/>
  <c r="C21" i="4" s="1"/>
  <c r="D10" i="4"/>
  <c r="C10" i="4" s="1"/>
  <c r="G39" i="4"/>
  <c r="C39" i="4" s="1"/>
  <c r="C31" i="4"/>
  <c r="D20" i="4"/>
  <c r="D14" i="4"/>
  <c r="C14" i="4" s="1"/>
  <c r="D9" i="4"/>
  <c r="C9" i="4" s="1"/>
  <c r="G41" i="4"/>
  <c r="C41" i="4" s="1"/>
  <c r="G42" i="4"/>
  <c r="C42" i="4" s="1"/>
  <c r="G40" i="4"/>
  <c r="C40" i="4" s="1"/>
  <c r="C34" i="4"/>
  <c r="C30" i="4"/>
  <c r="D15" i="4"/>
  <c r="C15" i="4" s="1"/>
  <c r="D6" i="4"/>
  <c r="C35" i="4"/>
  <c r="D22" i="4"/>
  <c r="C22" i="4" s="1"/>
  <c r="D16" i="4"/>
  <c r="C16" i="4" s="1"/>
  <c r="D12" i="4"/>
  <c r="D7" i="4"/>
  <c r="C7" i="4" s="1"/>
  <c r="C33" i="4"/>
  <c r="AI8" i="2"/>
  <c r="AN8" i="2" l="1"/>
  <c r="AK8" i="2"/>
  <c r="G28" i="4"/>
  <c r="E28" i="4"/>
  <c r="C12" i="4"/>
  <c r="D11" i="4"/>
  <c r="C11" i="4" s="1"/>
  <c r="C6" i="4"/>
  <c r="D5" i="4"/>
  <c r="C5" i="4" s="1"/>
  <c r="C20" i="4"/>
  <c r="D19" i="4"/>
  <c r="C19" i="4" s="1"/>
  <c r="E23" i="4"/>
  <c r="E18" i="4" s="1"/>
  <c r="G38" i="4"/>
  <c r="C28" i="4" l="1"/>
  <c r="E27" i="4"/>
  <c r="E4" i="4" s="1"/>
  <c r="G27" i="4"/>
  <c r="G4" i="4" s="1"/>
  <c r="C38" i="4"/>
  <c r="C27" i="4" l="1"/>
  <c r="AI14" i="2" l="1"/>
  <c r="R13" i="2"/>
  <c r="R7" i="2" s="1"/>
  <c r="R6" i="2" s="1"/>
  <c r="D26" i="4" s="1"/>
  <c r="Q13" i="2"/>
  <c r="Q7" i="2" s="1"/>
  <c r="Q6" i="2" s="1"/>
  <c r="D25" i="4" s="1"/>
  <c r="P13" i="2"/>
  <c r="P7" i="2" s="1"/>
  <c r="P6" i="2" s="1"/>
  <c r="D24" i="4" s="1"/>
  <c r="C25" i="4" l="1"/>
  <c r="C26" i="4"/>
  <c r="AI13" i="2"/>
  <c r="AI6" i="2"/>
  <c r="AI7" i="2"/>
  <c r="AK7" i="2" s="1"/>
  <c r="C24" i="4" l="1"/>
  <c r="G44" i="4" s="1"/>
  <c r="D23" i="4"/>
  <c r="D18" i="4" l="1"/>
  <c r="C23" i="4"/>
  <c r="G45" i="4"/>
  <c r="D4" i="4" l="1"/>
  <c r="C4" i="4" s="1"/>
  <c r="C18" i="4"/>
</calcChain>
</file>

<file path=xl/comments1.xml><?xml version="1.0" encoding="utf-8"?>
<comments xmlns="http://schemas.openxmlformats.org/spreadsheetml/2006/main">
  <authors>
    <author>user</author>
  </authors>
  <commentList>
    <comment ref="P3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โรงเรียนเตรียมทหาร</t>
        </r>
      </text>
    </comment>
  </commentList>
</comments>
</file>

<file path=xl/sharedStrings.xml><?xml version="1.0" encoding="utf-8"?>
<sst xmlns="http://schemas.openxmlformats.org/spreadsheetml/2006/main" count="222" uniqueCount="177">
  <si>
    <t>สังกัด</t>
  </si>
  <si>
    <t>ป.ตรี</t>
  </si>
  <si>
    <t>ป.บัณฑิต</t>
  </si>
  <si>
    <t>ป.โท</t>
  </si>
  <si>
    <t>ป.เอก</t>
  </si>
  <si>
    <t>ภาพรวมระดับประเทศ</t>
  </si>
  <si>
    <t>กระทรวงศึกษาธิการ (รวมหน่วยงานภายใต้สังกัด
และหน่วยงานในกำกับกระทรวงศึกษาธิการ)</t>
  </si>
  <si>
    <t>หน่วยงานภายใต้สังกัดกระทรวงศึกษาธิการ</t>
  </si>
  <si>
    <t>2.สำนักงานคณะกรรมการการศึกษาขั้นพื้นฐาน</t>
  </si>
  <si>
    <t>4.สำนักงานคณะกรรมการการอาชีวศึกษา</t>
  </si>
  <si>
    <t>หน่วยงานในกำกับ กระทรวงศึกษาธิการ</t>
  </si>
  <si>
    <t>5.โรงเรียนมหิดลวิทยานุสรณ์</t>
  </si>
  <si>
    <t>หน่วยงานภายนอกสังกัด ศธ.</t>
  </si>
  <si>
    <t>3. สำนักงานตำรวจแห่งชาติ :</t>
  </si>
  <si>
    <t>4. กระทรวงมหาดไทย กรมส่งเสริมการปกครองท้องถิ่น</t>
  </si>
  <si>
    <t>4.1 สำนักประสานและพัฒนาการจัดการศึกษาท้องถิ่น</t>
  </si>
  <si>
    <t>7. กระทรวงคมนาคม :</t>
  </si>
  <si>
    <t>8. สำนักงานพระพุทธศาสนาแห่งชาติ</t>
  </si>
  <si>
    <t>9. กระทรวงวัฒนธรรม :สถาบันบัณฑิตพัฒศิลป์</t>
  </si>
  <si>
    <t>กองบัญชาการกองทัพไทย</t>
  </si>
  <si>
    <t>โรงเรียนเตรียมทหาร</t>
  </si>
  <si>
    <t xml:space="preserve">โรงเรียนช่างฝีมือทหาร </t>
  </si>
  <si>
    <t>โรงเรียนแผนที่ กรมแผนที่ทหาร</t>
  </si>
  <si>
    <t>กองทัพเรือ</t>
  </si>
  <si>
    <t>โรงเรียนช่างกรมอู่ทหารเรือ</t>
  </si>
  <si>
    <t>โรงเรียนดุริยางค์ทหารเรือ</t>
  </si>
  <si>
    <t xml:space="preserve"> วิทยาลัยพยาบาลกองทัพเรือ</t>
  </si>
  <si>
    <t>กองทัพบก</t>
  </si>
  <si>
    <t>โรงเรียนเสนาธิการทหารบก</t>
  </si>
  <si>
    <t>โรงเรียนดุริยางค์ทหารบก</t>
  </si>
  <si>
    <t xml:space="preserve"> วิทยาลัยแพทยศาสตร์พระมงกุฎเกล้า</t>
  </si>
  <si>
    <t>โรงเรียนนายร้อยพระจุลจอมเกล้า</t>
  </si>
  <si>
    <t>วิทยาลัยพยาบาลกองทัพบก</t>
  </si>
  <si>
    <t>กองทัพอากาศ</t>
  </si>
  <si>
    <t>โรงเรียนจ่าอากาศ</t>
  </si>
  <si>
    <t>โรงเรียนดุริยางค์ทหารอากาศ</t>
  </si>
  <si>
    <t>วิทยาลัยพยาบาลทหารอากาศ</t>
  </si>
  <si>
    <t>โรงเรียนนายเรืออากาศ</t>
  </si>
  <si>
    <t>ประถมศึกษา</t>
  </si>
  <si>
    <t>ป.1</t>
  </si>
  <si>
    <t>ป.2</t>
  </si>
  <si>
    <t>อนุบาล 1</t>
  </si>
  <si>
    <t>อนุบาล 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</si>
  <si>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</si>
  <si>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</si>
  <si>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</si>
  <si>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</si>
  <si>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</si>
  <si>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</si>
  <si>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</si>
  <si>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</si>
  <si>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</si>
  <si>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</si>
  <si>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ปวช.1</t>
  </si>
  <si>
    <t>ปวช.2</t>
  </si>
  <si>
    <t>ปวช.3</t>
  </si>
  <si>
    <t>ปวส.2/อนุปริญญา 2</t>
  </si>
  <si>
    <t>อาชีวศึกษา</t>
  </si>
  <si>
    <t>มัธยมศึกษาตอนต้น</t>
  </si>
  <si>
    <t>มัธยมศึกษาตอนปลาย</t>
  </si>
  <si>
    <t>ปี 1</t>
  </si>
  <si>
    <t>ปี 2</t>
  </si>
  <si>
    <t>ปี 3</t>
  </si>
  <si>
    <t>ปี 4</t>
  </si>
  <si>
    <t>ปี 5</t>
  </si>
  <si>
    <t>ปี 6</t>
  </si>
  <si>
    <t>ป.บัณฑิตชั้นสูง</t>
  </si>
  <si>
    <t>ป.ตรี และต่ำกว่า</t>
  </si>
  <si>
    <t>สูงกว่า ป.ตรี</t>
  </si>
  <si>
    <t>ก่อนประถมศึกษา</t>
  </si>
  <si>
    <t>ปวส.2/อนุปริญญา 3</t>
  </si>
  <si>
    <t>เด็กเล็ก</t>
  </si>
  <si>
    <t>รวมทั้งสิ้น</t>
  </si>
  <si>
    <t>รวมก่อนประถมศึกษา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</si>
  <si>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</si>
  <si>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</si>
  <si>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</si>
  <si>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รวมประถมศึกษา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</si>
  <si>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</si>
  <si>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</si>
  <si>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</si>
  <si>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</si>
  <si>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</si>
  <si>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</si>
  <si>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รวมมัธยมศึกษา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</si>
  <si>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</si>
  <si>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</si>
  <si>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</si>
  <si>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4/ ปวช. 1</t>
  </si>
  <si>
    <t>มัธยมศึกษาปีที่ 5/ ปวช. 2</t>
  </si>
  <si>
    <t>มัธยมศึกษาปีที่ 6/ ปวช. 3</t>
  </si>
  <si>
    <t>รวมอุดมศึกษา</t>
  </si>
  <si>
    <t>รวมปริญญาตรีและต่ำกว่า</t>
  </si>
  <si>
    <t>ปวส./อนุปริญญา ปี 2</t>
  </si>
  <si>
    <t>ปวส./อนุปริญญา ปี 3</t>
  </si>
  <si>
    <t>ปริญญาตรี ปี 2</t>
  </si>
  <si>
    <t>ปริญญาตรี ปี 3</t>
  </si>
  <si>
    <t>ปริญญาตรี ปี 4</t>
  </si>
  <si>
    <t>ปริญญาตรี ปี 5</t>
  </si>
  <si>
    <t>ปริญญาตรี ปี 6</t>
  </si>
  <si>
    <t>รวมสูงกว่าปริญญาตรี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</si>
  <si>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</si>
  <si>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</si>
  <si>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</si>
  <si>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</si>
  <si>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>ปวส.1/อนุปริญญา 1</t>
  </si>
  <si>
    <t xml:space="preserve">รวม
Total  </t>
  </si>
  <si>
    <t>สัดส่วนผู้เรียนมัธยมศึกษาตอนปลายประเภทอาชีวศึกษา : สามัญศึกษา (ปวช.1 : ม.4)</t>
  </si>
  <si>
    <t xml:space="preserve"> ปวช.1 =</t>
  </si>
  <si>
    <t>ม.4 =</t>
  </si>
  <si>
    <t>รวม</t>
  </si>
  <si>
    <t>เตรียม
อนุบาล</t>
  </si>
  <si>
    <t>ปวส./อนุปริญญา ปี 1 - 3</t>
  </si>
  <si>
    <t>ปริญญาตรี ปี 1 - 6</t>
  </si>
  <si>
    <t>ระดับการศึกษา/ชั้น/
ประเภทการศึกษา</t>
  </si>
  <si>
    <t>สามัญศึกษา</t>
  </si>
  <si>
    <t>อายุ</t>
  </si>
  <si>
    <t>ต่ำกว่า 3</t>
  </si>
  <si>
    <t xml:space="preserve"> 6 - 11</t>
  </si>
  <si>
    <t xml:space="preserve"> 12 - 17</t>
  </si>
  <si>
    <t xml:space="preserve"> 15 - 17</t>
  </si>
  <si>
    <t xml:space="preserve"> 12 - 14</t>
  </si>
  <si>
    <t>18 ขึ้นไป</t>
  </si>
  <si>
    <t>&lt;3 - 5</t>
  </si>
  <si>
    <t xml:space="preserve">เตรียมอนุบาล </t>
  </si>
  <si>
    <t>จำนวนนักเรียน นักศึกษา จำแนกตามชั้นปี ระดับการศึกษา และสังกัด (ไม่รวม กศน.) ปีการศึกษา 2559</t>
  </si>
  <si>
    <t xml:space="preserve">1.สำนักงานคณะกรรมการส่งเสริมการศึกษาเอกชน </t>
  </si>
  <si>
    <r>
      <t xml:space="preserve">5. กระทรวงการพัฒนาสังคม และความมั่นคงของมนุษย์ </t>
    </r>
    <r>
      <rPr>
        <b/>
        <sz val="12"/>
        <rFont val="Cordia New"/>
        <family val="2"/>
      </rPr>
      <t xml:space="preserve"> </t>
    </r>
  </si>
  <si>
    <t>10. กระทรวงการท่องเที่ยวและกีฬา</t>
  </si>
  <si>
    <t>อนุบาล 
3 ขวบ</t>
  </si>
  <si>
    <t>n/a</t>
  </si>
  <si>
    <t>2. มหาวิทยาลัยนวมินทราธิราช กรุงเทพมหานคร</t>
  </si>
  <si>
    <t xml:space="preserve"> 7.1 ศูนย์ฝึกพาณิชย์นาวี  </t>
  </si>
  <si>
    <t xml:space="preserve"> 7.2 สถาบันการบินพลเรือน </t>
  </si>
  <si>
    <r>
      <t> 3.2 โรงเรียนนายร้อยตำรวจ</t>
    </r>
    <r>
      <rPr>
        <b/>
        <sz val="12"/>
        <rFont val="Cordia New"/>
        <family val="2"/>
      </rPr>
      <t xml:space="preserve"> </t>
    </r>
  </si>
  <si>
    <t>สำหรับใช้ในการประเมินตัวชี้วัด ร้อยละผู้เข้าเรียนมัธยมศึกษาตอนปลายประเภทอาชีวศึกษา : สามัญศึกษา (ปวช. 1 : ม.4)</t>
  </si>
  <si>
    <t xml:space="preserve">ปริญญาตรี
และสูงกว่า </t>
  </si>
  <si>
    <t xml:space="preserve">ประเภท
อาชีวศึกษา
</t>
  </si>
  <si>
    <t>ประเภท
สามัญศึกษา</t>
  </si>
  <si>
    <t>ประเภทสาขาวิชาอื่น</t>
  </si>
  <si>
    <t xml:space="preserve"> สรุปจำนวนนักเรียน นิสิต นักศึกษาในระบบโรงเรียน จำแนกประเภท และชั้นปี ปีการศึกษา 2559</t>
  </si>
  <si>
    <r>
      <t>1. สำนักการศึกษา กรุงเทพมหานคร</t>
    </r>
    <r>
      <rPr>
        <sz val="12"/>
        <color rgb="FFFF0000"/>
        <rFont val="Cordia New"/>
        <family val="2"/>
      </rPr>
      <t xml:space="preserve"> </t>
    </r>
  </si>
  <si>
    <t xml:space="preserve"> 3.1 กองบัญชาการตำรวจตระเวนชายแดน </t>
  </si>
  <si>
    <r>
      <t>4.2 สำนักการศึกษาเมืองพัทยา</t>
    </r>
    <r>
      <rPr>
        <b/>
        <sz val="12"/>
        <rFont val="Cordia New"/>
        <family val="2"/>
      </rPr>
      <t xml:space="preserve"> </t>
    </r>
  </si>
  <si>
    <t xml:space="preserve">11. กระทรวงกลาโหม </t>
  </si>
  <si>
    <t xml:space="preserve">โรงเรียนนายเรือ </t>
  </si>
  <si>
    <r>
      <t xml:space="preserve">6. กระทรวงสาธารณสุข สถาบันพระบรมราชชนก </t>
    </r>
    <r>
      <rPr>
        <b/>
        <sz val="12"/>
        <rFont val="Cordia New"/>
        <family val="2"/>
      </rPr>
      <t xml:space="preserve"> </t>
    </r>
  </si>
  <si>
    <t xml:space="preserve">3.สำนักงานคณะกรรมการการอุดมศึกษา </t>
  </si>
  <si>
    <r>
      <rPr>
        <u/>
        <sz val="12"/>
        <rFont val="Cordia New"/>
        <family val="2"/>
      </rPr>
      <t>หมายเหตุ</t>
    </r>
    <r>
      <rPr>
        <sz val="12"/>
        <rFont val="Cordia New"/>
        <family val="2"/>
      </rPr>
      <t xml:space="preserve">   n/a  อยู่ระหว่างติดตามและรวบรวมข้อมูล</t>
    </r>
  </si>
  <si>
    <t xml:space="preserve">ที่มา : ข้อมูลจากหน่วยงานต้นสังกัด สรุปและประมวลผล ณ วันที่  15 พ.ย.59 โดย  กลุ่มพัฒนาระบบสารสนเทศ  ศูนย์เทคโนโลยีสารสนเทศและการสื่อสาร สป.   </t>
  </si>
  <si>
    <t>ผลต่าง 59/58</t>
  </si>
  <si>
    <t>บูรณาการ</t>
  </si>
  <si>
    <t>ผลต่างบูรณาการ/59</t>
  </si>
  <si>
    <t>เตรียมอนุบาล</t>
  </si>
  <si>
    <t>อ.1</t>
  </si>
  <si>
    <t>อ.2</t>
  </si>
  <si>
    <t>อ.3</t>
  </si>
  <si>
    <t>ปวช1</t>
  </si>
  <si>
    <t>ปวช2</t>
  </si>
  <si>
    <t>ปวช3</t>
  </si>
  <si>
    <t>ป.ตรี1</t>
  </si>
  <si>
    <t>ป.ตรี2</t>
  </si>
  <si>
    <t>ป.ตรี3</t>
  </si>
  <si>
    <t>ป.ตรี4</t>
  </si>
  <si>
    <t>ป.ตรี5</t>
  </si>
  <si>
    <t>ป.ตรี6</t>
  </si>
  <si>
    <t>ปฐมวัย</t>
  </si>
  <si>
    <t>ประถม</t>
  </si>
  <si>
    <t>มัธยมต้น</t>
  </si>
  <si>
    <t>มัธยมปลาย</t>
  </si>
  <si>
    <t>รวมปวช</t>
  </si>
  <si>
    <t>รวมป.ตรี</t>
  </si>
  <si>
    <t>รวมสูงกว่าป.ตรี</t>
  </si>
  <si>
    <t>ระดับชั้น</t>
  </si>
  <si>
    <t>4.สำนักงานคณะกรรมการการอาชีวศึกษา
(สช)</t>
  </si>
  <si>
    <t>รวมปวส/อนุปริญญา</t>
  </si>
  <si>
    <t>มหิดล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</si>
</sst>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(* #,##0_);_(* \(#,##0\);_(* &quot;-&quot;??_);_(@_)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2"/>
      <name val="Cordia New"/>
      <family val="2"/>
    </font>
    <font>
      <sz val="12"/>
      <name val="Cordia New"/>
      <family val="2"/>
    </font>
    <font>
      <sz val="12"/>
      <color rgb="FFFF0000"/>
      <name val="Cordia New"/>
      <family val="2"/>
    </font>
    <font>
      <sz val="12"/>
      <color theme="1"/>
      <name val="Cordia New"/>
      <family val="2"/>
    </font>
    <font>
      <u/>
      <sz val="12"/>
      <name val="Cordia New"/>
      <family val="2"/>
    </font>
    <font>
      <sz val="14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b/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thin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8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168">
    <xf numFmtId="0" fontId="0" fillId="0" borderId="0" xfId="0"/>
    <xf numFmtId="3" fontId="4" fillId="0" borderId="0" xfId="2" applyNumberFormat="1" applyFont="1"/>
    <xf numFmtId="3" fontId="3" fillId="0" borderId="0" xfId="2" applyNumberFormat="1" applyFont="1" applyFill="1" applyBorder="1"/>
    <xf numFmtId="3" fontId="3" fillId="0" borderId="0" xfId="2" applyNumberFormat="1" applyFont="1"/>
    <xf numFmtId="3" fontId="3" fillId="2" borderId="4" xfId="2" applyNumberFormat="1" applyFont="1" applyFill="1" applyBorder="1" applyAlignment="1">
      <alignment wrapText="1"/>
    </xf>
    <xf numFmtId="3" fontId="4" fillId="4" borderId="7" xfId="2" applyNumberFormat="1" applyFont="1" applyFill="1" applyBorder="1" applyAlignment="1">
      <alignment vertical="center" wrapText="1"/>
    </xf>
    <xf numFmtId="3" fontId="4" fillId="4" borderId="0" xfId="2" applyNumberFormat="1" applyFont="1" applyFill="1"/>
    <xf numFmtId="3" fontId="4" fillId="5" borderId="7" xfId="2" applyNumberFormat="1" applyFont="1" applyFill="1" applyBorder="1" applyAlignment="1">
      <alignment vertical="center" wrapText="1"/>
    </xf>
    <xf numFmtId="3" fontId="4" fillId="5" borderId="7" xfId="2" applyNumberFormat="1" applyFont="1" applyFill="1" applyBorder="1" applyAlignment="1">
      <alignment vertical="center" wrapText="1" readingOrder="1"/>
    </xf>
    <xf numFmtId="3" fontId="4" fillId="4" borderId="7" xfId="2" applyNumberFormat="1" applyFont="1" applyFill="1" applyBorder="1" applyAlignment="1">
      <alignment vertical="center" wrapText="1" readingOrder="1"/>
    </xf>
    <xf numFmtId="3" fontId="4" fillId="4" borderId="7" xfId="2" applyNumberFormat="1" applyFont="1" applyFill="1" applyBorder="1" applyAlignment="1">
      <alignment horizontal="left" vertical="center" wrapText="1" indent="1" readingOrder="1"/>
    </xf>
    <xf numFmtId="3" fontId="5" fillId="0" borderId="0" xfId="2" applyNumberFormat="1" applyFont="1"/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Alignment="1"/>
    <xf numFmtId="3" fontId="3" fillId="0" borderId="0" xfId="2" applyNumberFormat="1" applyFont="1" applyFill="1" applyBorder="1" applyAlignment="1">
      <alignment vertical="top"/>
    </xf>
    <xf numFmtId="3" fontId="3" fillId="0" borderId="2" xfId="2" applyNumberFormat="1" applyFont="1" applyFill="1" applyBorder="1" applyAlignment="1">
      <alignment horizontal="center" vertical="top"/>
    </xf>
    <xf numFmtId="3" fontId="3" fillId="0" borderId="2" xfId="2" applyNumberFormat="1" applyFont="1" applyFill="1" applyBorder="1" applyAlignment="1">
      <alignment horizontal="center" vertical="top" wrapText="1"/>
    </xf>
    <xf numFmtId="3" fontId="3" fillId="0" borderId="0" xfId="2" applyNumberFormat="1" applyFont="1" applyAlignment="1">
      <alignment vertical="top"/>
    </xf>
    <xf numFmtId="3" fontId="3" fillId="9" borderId="7" xfId="2" applyNumberFormat="1" applyFont="1" applyFill="1" applyBorder="1" applyAlignment="1">
      <alignment vertical="center" wrapText="1"/>
    </xf>
    <xf numFmtId="3" fontId="3" fillId="9" borderId="7" xfId="2" applyNumberFormat="1" applyFont="1" applyFill="1" applyBorder="1" applyAlignment="1">
      <alignment wrapText="1"/>
    </xf>
    <xf numFmtId="3" fontId="3" fillId="8" borderId="7" xfId="2" applyNumberFormat="1" applyFont="1" applyFill="1" applyBorder="1" applyAlignment="1">
      <alignment vertical="center" wrapText="1"/>
    </xf>
    <xf numFmtId="3" fontId="4" fillId="0" borderId="0" xfId="2" applyNumberFormat="1" applyFont="1" applyBorder="1"/>
    <xf numFmtId="187" fontId="4" fillId="0" borderId="0" xfId="1" applyNumberFormat="1" applyFont="1"/>
    <xf numFmtId="187" fontId="3" fillId="2" borderId="2" xfId="1" applyNumberFormat="1" applyFont="1" applyFill="1" applyBorder="1"/>
    <xf numFmtId="187" fontId="3" fillId="9" borderId="2" xfId="1" applyNumberFormat="1" applyFont="1" applyFill="1" applyBorder="1"/>
    <xf numFmtId="187" fontId="4" fillId="4" borderId="2" xfId="1" applyNumberFormat="1" applyFont="1" applyFill="1" applyBorder="1"/>
    <xf numFmtId="187" fontId="4" fillId="8" borderId="2" xfId="1" applyNumberFormat="1" applyFont="1" applyFill="1" applyBorder="1"/>
    <xf numFmtId="187" fontId="4" fillId="0" borderId="2" xfId="1" applyNumberFormat="1" applyFont="1" applyBorder="1"/>
    <xf numFmtId="187" fontId="4" fillId="0" borderId="0" xfId="1" applyNumberFormat="1" applyFont="1" applyBorder="1"/>
    <xf numFmtId="0" fontId="9" fillId="0" borderId="0" xfId="4" applyFont="1" applyFill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10" fillId="0" borderId="0" xfId="4" applyFont="1" applyFill="1"/>
    <xf numFmtId="0" fontId="10" fillId="0" borderId="0" xfId="4" applyFont="1" applyFill="1" applyBorder="1"/>
    <xf numFmtId="0" fontId="10" fillId="0" borderId="16" xfId="4" applyFont="1" applyFill="1" applyBorder="1" applyAlignment="1">
      <alignment wrapText="1"/>
    </xf>
    <xf numFmtId="189" fontId="9" fillId="0" borderId="3" xfId="5" applyNumberFormat="1" applyFont="1" applyFill="1" applyBorder="1"/>
    <xf numFmtId="189" fontId="10" fillId="0" borderId="3" xfId="5" applyNumberFormat="1" applyFont="1" applyFill="1" applyBorder="1"/>
    <xf numFmtId="0" fontId="10" fillId="0" borderId="17" xfId="4" applyFont="1" applyFill="1" applyBorder="1" applyAlignment="1"/>
    <xf numFmtId="189" fontId="9" fillId="0" borderId="10" xfId="5" applyNumberFormat="1" applyFont="1" applyFill="1" applyBorder="1"/>
    <xf numFmtId="189" fontId="10" fillId="0" borderId="10" xfId="5" applyNumberFormat="1" applyFont="1" applyFill="1" applyBorder="1"/>
    <xf numFmtId="189" fontId="9" fillId="0" borderId="8" xfId="5" applyNumberFormat="1" applyFont="1" applyFill="1" applyBorder="1"/>
    <xf numFmtId="189" fontId="10" fillId="0" borderId="8" xfId="5" applyNumberFormat="1" applyFont="1" applyFill="1" applyBorder="1"/>
    <xf numFmtId="0" fontId="10" fillId="0" borderId="16" xfId="4" applyFont="1" applyFill="1" applyBorder="1" applyAlignment="1">
      <alignment horizontal="left" wrapText="1"/>
    </xf>
    <xf numFmtId="0" fontId="10" fillId="0" borderId="17" xfId="4" applyFont="1" applyFill="1" applyBorder="1" applyAlignment="1">
      <alignment horizontal="left" wrapText="1"/>
    </xf>
    <xf numFmtId="0" fontId="10" fillId="0" borderId="18" xfId="4" applyFont="1" applyFill="1" applyBorder="1" applyAlignment="1">
      <alignment horizontal="left" wrapText="1"/>
    </xf>
    <xf numFmtId="0" fontId="10" fillId="0" borderId="3" xfId="4" applyFont="1" applyFill="1" applyBorder="1" applyAlignment="1"/>
    <xf numFmtId="0" fontId="10" fillId="0" borderId="10" xfId="4" applyFont="1" applyFill="1" applyBorder="1" applyAlignment="1"/>
    <xf numFmtId="0" fontId="10" fillId="0" borderId="16" xfId="4" applyFont="1" applyFill="1" applyBorder="1" applyAlignment="1"/>
    <xf numFmtId="0" fontId="10" fillId="0" borderId="18" xfId="4" applyFont="1" applyFill="1" applyBorder="1" applyAlignment="1"/>
    <xf numFmtId="0" fontId="9" fillId="0" borderId="0" xfId="4" applyFont="1" applyFill="1"/>
    <xf numFmtId="3" fontId="11" fillId="0" borderId="1" xfId="2" applyNumberFormat="1" applyFont="1" applyBorder="1" applyAlignment="1">
      <alignment vertical="top"/>
    </xf>
    <xf numFmtId="187" fontId="8" fillId="0" borderId="0" xfId="1" applyNumberFormat="1" applyFont="1"/>
    <xf numFmtId="3" fontId="8" fillId="0" borderId="0" xfId="2" applyNumberFormat="1" applyFont="1"/>
    <xf numFmtId="189" fontId="9" fillId="0" borderId="16" xfId="5" applyNumberFormat="1" applyFont="1" applyFill="1" applyBorder="1"/>
    <xf numFmtId="189" fontId="10" fillId="0" borderId="13" xfId="5" applyNumberFormat="1" applyFont="1" applyFill="1" applyBorder="1"/>
    <xf numFmtId="0" fontId="9" fillId="0" borderId="0" xfId="4" applyFont="1" applyFill="1" applyAlignment="1"/>
    <xf numFmtId="43" fontId="10" fillId="0" borderId="0" xfId="4" applyNumberFormat="1" applyFont="1" applyFill="1" applyBorder="1"/>
    <xf numFmtId="187" fontId="3" fillId="0" borderId="2" xfId="1" applyNumberFormat="1" applyFont="1" applyFill="1" applyBorder="1" applyAlignment="1">
      <alignment horizontal="center" vertical="top" wrapText="1"/>
    </xf>
    <xf numFmtId="187" fontId="3" fillId="0" borderId="2" xfId="1" applyNumberFormat="1" applyFont="1" applyFill="1" applyBorder="1"/>
    <xf numFmtId="187" fontId="3" fillId="8" borderId="2" xfId="1" applyNumberFormat="1" applyFont="1" applyFill="1" applyBorder="1"/>
    <xf numFmtId="187" fontId="4" fillId="4" borderId="2" xfId="1" applyNumberFormat="1" applyFont="1" applyFill="1" applyBorder="1" applyAlignment="1">
      <alignment horizontal="right" vertical="center"/>
    </xf>
    <xf numFmtId="0" fontId="10" fillId="0" borderId="16" xfId="4" applyFont="1" applyFill="1" applyBorder="1" applyAlignment="1">
      <alignment horizontal="center" wrapText="1"/>
    </xf>
    <xf numFmtId="0" fontId="10" fillId="0" borderId="17" xfId="4" applyFont="1" applyFill="1" applyBorder="1" applyAlignment="1">
      <alignment horizontal="center"/>
    </xf>
    <xf numFmtId="0" fontId="10" fillId="0" borderId="17" xfId="4" applyFont="1" applyFill="1" applyBorder="1" applyAlignment="1">
      <alignment horizontal="center" wrapText="1"/>
    </xf>
    <xf numFmtId="0" fontId="10" fillId="0" borderId="18" xfId="4" applyFont="1" applyFill="1" applyBorder="1" applyAlignment="1">
      <alignment horizontal="center" wrapText="1"/>
    </xf>
    <xf numFmtId="189" fontId="10" fillId="0" borderId="0" xfId="4" applyNumberFormat="1" applyFont="1" applyFill="1"/>
    <xf numFmtId="3" fontId="3" fillId="0" borderId="0" xfId="2" applyNumberFormat="1" applyFont="1" applyFill="1" applyBorder="1" applyAlignment="1">
      <alignment vertical="center"/>
    </xf>
    <xf numFmtId="3" fontId="3" fillId="0" borderId="0" xfId="2" applyNumberFormat="1" applyFont="1" applyAlignment="1">
      <alignment vertical="center"/>
    </xf>
    <xf numFmtId="3" fontId="3" fillId="3" borderId="7" xfId="2" applyNumberFormat="1" applyFont="1" applyFill="1" applyBorder="1" applyAlignment="1">
      <alignment vertical="top" wrapText="1"/>
    </xf>
    <xf numFmtId="187" fontId="3" fillId="7" borderId="2" xfId="1" applyNumberFormat="1" applyFont="1" applyFill="1" applyBorder="1" applyAlignment="1">
      <alignment vertical="top"/>
    </xf>
    <xf numFmtId="187" fontId="4" fillId="0" borderId="2" xfId="1" applyNumberFormat="1" applyFont="1" applyFill="1" applyBorder="1"/>
    <xf numFmtId="3" fontId="4" fillId="5" borderId="11" xfId="2" applyNumberFormat="1" applyFont="1" applyFill="1" applyBorder="1" applyAlignment="1">
      <alignment vertical="center" wrapText="1" readingOrder="1"/>
    </xf>
    <xf numFmtId="3" fontId="4" fillId="5" borderId="5" xfId="2" applyNumberFormat="1" applyFont="1" applyFill="1" applyBorder="1" applyAlignment="1">
      <alignment vertical="center" wrapText="1" readingOrder="1"/>
    </xf>
    <xf numFmtId="3" fontId="4" fillId="5" borderId="7" xfId="2" applyNumberFormat="1" applyFont="1" applyFill="1" applyBorder="1" applyAlignment="1">
      <alignment horizontal="left" vertical="center" wrapText="1" indent="1" readingOrder="1"/>
    </xf>
    <xf numFmtId="3" fontId="4" fillId="0" borderId="7" xfId="2" applyNumberFormat="1" applyFont="1" applyFill="1" applyBorder="1" applyAlignment="1">
      <alignment vertical="center" wrapText="1" readingOrder="1"/>
    </xf>
    <xf numFmtId="3" fontId="4" fillId="0" borderId="0" xfId="2" applyNumberFormat="1" applyFont="1" applyFill="1"/>
    <xf numFmtId="187" fontId="4" fillId="0" borderId="2" xfId="1" applyNumberFormat="1" applyFont="1" applyBorder="1" applyAlignment="1">
      <alignment horizontal="center"/>
    </xf>
    <xf numFmtId="3" fontId="4" fillId="0" borderId="7" xfId="2" applyNumberFormat="1" applyFont="1" applyFill="1" applyBorder="1" applyAlignment="1">
      <alignment horizontal="left" vertical="center" wrapText="1" indent="1" readingOrder="1"/>
    </xf>
    <xf numFmtId="187" fontId="4" fillId="0" borderId="2" xfId="1" applyNumberFormat="1" applyFont="1" applyFill="1" applyBorder="1" applyAlignment="1">
      <alignment horizontal="center"/>
    </xf>
    <xf numFmtId="3" fontId="3" fillId="0" borderId="0" xfId="2" applyNumberFormat="1" applyFont="1" applyFill="1" applyAlignment="1">
      <alignment vertical="top"/>
    </xf>
    <xf numFmtId="0" fontId="6" fillId="6" borderId="28" xfId="0" applyFont="1" applyFill="1" applyBorder="1" applyAlignment="1">
      <alignment vertical="center"/>
    </xf>
    <xf numFmtId="3" fontId="4" fillId="0" borderId="30" xfId="2" applyNumberFormat="1" applyFont="1" applyBorder="1"/>
    <xf numFmtId="187" fontId="4" fillId="0" borderId="31" xfId="1" applyNumberFormat="1" applyFont="1" applyBorder="1"/>
    <xf numFmtId="3" fontId="4" fillId="0" borderId="31" xfId="2" applyNumberFormat="1" applyFont="1" applyBorder="1"/>
    <xf numFmtId="3" fontId="4" fillId="6" borderId="30" xfId="2" applyNumberFormat="1" applyFont="1" applyFill="1" applyBorder="1"/>
    <xf numFmtId="3" fontId="5" fillId="0" borderId="31" xfId="2" applyNumberFormat="1" applyFont="1" applyBorder="1"/>
    <xf numFmtId="3" fontId="4" fillId="0" borderId="32" xfId="2" applyNumberFormat="1" applyFont="1" applyBorder="1"/>
    <xf numFmtId="187" fontId="4" fillId="0" borderId="33" xfId="1" applyNumberFormat="1" applyFont="1" applyBorder="1"/>
    <xf numFmtId="3" fontId="4" fillId="0" borderId="33" xfId="2" applyNumberFormat="1" applyFont="1" applyBorder="1"/>
    <xf numFmtId="187" fontId="4" fillId="6" borderId="29" xfId="1" applyNumberFormat="1" applyFont="1" applyFill="1" applyBorder="1"/>
    <xf numFmtId="187" fontId="4" fillId="6" borderId="31" xfId="1" applyNumberFormat="1" applyFont="1" applyFill="1" applyBorder="1"/>
    <xf numFmtId="3" fontId="4" fillId="6" borderId="31" xfId="2" applyNumberFormat="1" applyFont="1" applyFill="1" applyBorder="1"/>
    <xf numFmtId="189" fontId="9" fillId="10" borderId="26" xfId="5" applyNumberFormat="1" applyFont="1" applyFill="1" applyBorder="1"/>
    <xf numFmtId="189" fontId="9" fillId="10" borderId="27" xfId="5" applyNumberFormat="1" applyFont="1" applyFill="1" applyBorder="1"/>
    <xf numFmtId="0" fontId="9" fillId="11" borderId="9" xfId="4" applyFont="1" applyFill="1" applyBorder="1" applyAlignment="1">
      <alignment horizontal="center" vertical="center" wrapText="1"/>
    </xf>
    <xf numFmtId="0" fontId="9" fillId="11" borderId="9" xfId="4" applyFont="1" applyFill="1" applyBorder="1" applyAlignment="1">
      <alignment horizontal="center" vertical="top" wrapText="1"/>
    </xf>
    <xf numFmtId="0" fontId="9" fillId="11" borderId="2" xfId="4" applyFont="1" applyFill="1" applyBorder="1" applyAlignment="1">
      <alignment horizontal="center" vertical="top" wrapText="1"/>
    </xf>
    <xf numFmtId="0" fontId="9" fillId="11" borderId="15" xfId="4" applyFont="1" applyFill="1" applyBorder="1" applyAlignment="1">
      <alignment horizontal="center" vertical="top" wrapText="1"/>
    </xf>
    <xf numFmtId="0" fontId="9" fillId="11" borderId="18" xfId="4" applyFont="1" applyFill="1" applyBorder="1" applyAlignment="1">
      <alignment horizontal="left"/>
    </xf>
    <xf numFmtId="189" fontId="9" fillId="11" borderId="8" xfId="5" applyNumberFormat="1" applyFont="1" applyFill="1" applyBorder="1"/>
    <xf numFmtId="0" fontId="9" fillId="11" borderId="2" xfId="4" applyFont="1" applyFill="1" applyBorder="1" applyAlignment="1"/>
    <xf numFmtId="16" fontId="9" fillId="11" borderId="2" xfId="4" applyNumberFormat="1" applyFont="1" applyFill="1" applyBorder="1" applyAlignment="1">
      <alignment horizontal="center"/>
    </xf>
    <xf numFmtId="189" fontId="9" fillId="11" borderId="2" xfId="5" applyNumberFormat="1" applyFont="1" applyFill="1" applyBorder="1"/>
    <xf numFmtId="0" fontId="9" fillId="11" borderId="3" xfId="4" applyFont="1" applyFill="1" applyBorder="1" applyAlignment="1">
      <alignment wrapText="1"/>
    </xf>
    <xf numFmtId="0" fontId="9" fillId="11" borderId="3" xfId="4" applyFont="1" applyFill="1" applyBorder="1" applyAlignment="1">
      <alignment horizontal="center" wrapText="1"/>
    </xf>
    <xf numFmtId="189" fontId="9" fillId="11" borderId="3" xfId="5" applyNumberFormat="1" applyFont="1" applyFill="1" applyBorder="1"/>
    <xf numFmtId="0" fontId="9" fillId="11" borderId="8" xfId="4" applyFont="1" applyFill="1" applyBorder="1" applyAlignment="1">
      <alignment wrapText="1"/>
    </xf>
    <xf numFmtId="0" fontId="9" fillId="11" borderId="8" xfId="4" applyFont="1" applyFill="1" applyBorder="1" applyAlignment="1">
      <alignment horizontal="center" wrapText="1"/>
    </xf>
    <xf numFmtId="0" fontId="9" fillId="11" borderId="2" xfId="4" applyFont="1" applyFill="1" applyBorder="1" applyAlignment="1">
      <alignment wrapText="1"/>
    </xf>
    <xf numFmtId="0" fontId="9" fillId="11" borderId="2" xfId="4" applyFont="1" applyFill="1" applyBorder="1" applyAlignment="1">
      <alignment horizontal="center" wrapText="1"/>
    </xf>
    <xf numFmtId="0" fontId="9" fillId="11" borderId="9" xfId="4" applyFont="1" applyFill="1" applyBorder="1" applyAlignment="1">
      <alignment wrapText="1"/>
    </xf>
    <xf numFmtId="0" fontId="9" fillId="11" borderId="9" xfId="4" applyFont="1" applyFill="1" applyBorder="1" applyAlignment="1">
      <alignment horizontal="center" wrapText="1"/>
    </xf>
    <xf numFmtId="0" fontId="9" fillId="11" borderId="20" xfId="4" applyFont="1" applyFill="1" applyBorder="1"/>
    <xf numFmtId="0" fontId="9" fillId="11" borderId="21" xfId="4" applyFont="1" applyFill="1" applyBorder="1"/>
    <xf numFmtId="0" fontId="9" fillId="11" borderId="21" xfId="4" applyFont="1" applyFill="1" applyBorder="1" applyAlignment="1">
      <alignment horizontal="right"/>
    </xf>
    <xf numFmtId="0" fontId="9" fillId="11" borderId="23" xfId="4" applyFont="1" applyFill="1" applyBorder="1"/>
    <xf numFmtId="0" fontId="9" fillId="11" borderId="24" xfId="4" applyFont="1" applyFill="1" applyBorder="1"/>
    <xf numFmtId="0" fontId="9" fillId="11" borderId="24" xfId="4" applyFont="1" applyFill="1" applyBorder="1" applyAlignment="1">
      <alignment horizontal="right"/>
    </xf>
    <xf numFmtId="43" fontId="9" fillId="11" borderId="22" xfId="4" applyNumberFormat="1" applyFont="1" applyFill="1" applyBorder="1" applyAlignment="1">
      <alignment horizontal="left"/>
    </xf>
    <xf numFmtId="43" fontId="9" fillId="11" borderId="25" xfId="4" applyNumberFormat="1" applyFont="1" applyFill="1" applyBorder="1" applyAlignment="1">
      <alignment horizontal="left"/>
    </xf>
    <xf numFmtId="187" fontId="3" fillId="2" borderId="2" xfId="1" applyNumberFormat="1" applyFont="1" applyFill="1" applyBorder="1" applyAlignment="1"/>
    <xf numFmtId="187" fontId="3" fillId="9" borderId="2" xfId="1" applyNumberFormat="1" applyFont="1" applyFill="1" applyBorder="1" applyAlignment="1"/>
    <xf numFmtId="187" fontId="4" fillId="4" borderId="2" xfId="1" applyNumberFormat="1" applyFont="1" applyFill="1" applyBorder="1" applyAlignment="1">
      <alignment vertical="center"/>
    </xf>
    <xf numFmtId="187" fontId="4" fillId="4" borderId="2" xfId="1" applyNumberFormat="1" applyFont="1" applyFill="1" applyBorder="1" applyAlignment="1"/>
    <xf numFmtId="3" fontId="3" fillId="10" borderId="0" xfId="2" applyNumberFormat="1" applyFont="1" applyFill="1" applyAlignment="1">
      <alignment vertical="top"/>
    </xf>
    <xf numFmtId="0" fontId="14" fillId="0" borderId="0" xfId="0" applyFont="1"/>
    <xf numFmtId="187" fontId="14" fillId="0" borderId="0" xfId="0" applyNumberFormat="1" applyFont="1"/>
    <xf numFmtId="187" fontId="15" fillId="4" borderId="2" xfId="1" applyNumberFormat="1" applyFont="1" applyFill="1" applyBorder="1" applyAlignment="1">
      <alignment vertical="center"/>
    </xf>
    <xf numFmtId="3" fontId="16" fillId="0" borderId="0" xfId="2" applyNumberFormat="1" applyFont="1" applyFill="1" applyBorder="1" applyAlignment="1">
      <alignment vertical="center"/>
    </xf>
    <xf numFmtId="3" fontId="15" fillId="5" borderId="2" xfId="2" applyNumberFormat="1" applyFont="1" applyFill="1" applyBorder="1" applyAlignment="1">
      <alignment vertical="center" wrapText="1"/>
    </xf>
    <xf numFmtId="0" fontId="14" fillId="0" borderId="2" xfId="0" applyFont="1" applyBorder="1"/>
    <xf numFmtId="3" fontId="16" fillId="0" borderId="2" xfId="2" applyNumberFormat="1" applyFont="1" applyFill="1" applyBorder="1" applyAlignment="1">
      <alignment vertical="center"/>
    </xf>
    <xf numFmtId="3" fontId="15" fillId="4" borderId="3" xfId="2" applyNumberFormat="1" applyFont="1" applyFill="1" applyBorder="1" applyAlignment="1">
      <alignment vertical="center" wrapText="1"/>
    </xf>
    <xf numFmtId="3" fontId="15" fillId="5" borderId="3" xfId="2" applyNumberFormat="1" applyFont="1" applyFill="1" applyBorder="1" applyAlignment="1">
      <alignment vertical="center" wrapText="1"/>
    </xf>
    <xf numFmtId="187" fontId="15" fillId="0" borderId="2" xfId="1" applyNumberFormat="1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187" fontId="14" fillId="0" borderId="2" xfId="0" applyNumberFormat="1" applyFont="1" applyBorder="1" applyAlignment="1">
      <alignment vertical="center"/>
    </xf>
    <xf numFmtId="187" fontId="15" fillId="0" borderId="2" xfId="1" applyNumberFormat="1" applyFont="1" applyFill="1" applyBorder="1" applyAlignment="1">
      <alignment horizontal="center" vertical="center"/>
    </xf>
    <xf numFmtId="189" fontId="14" fillId="0" borderId="2" xfId="1" applyNumberFormat="1" applyFont="1" applyBorder="1" applyAlignment="1">
      <alignment vertical="center"/>
    </xf>
    <xf numFmtId="3" fontId="15" fillId="0" borderId="2" xfId="2" applyNumberFormat="1" applyFont="1" applyFill="1" applyBorder="1" applyAlignment="1">
      <alignment vertical="center"/>
    </xf>
    <xf numFmtId="187" fontId="14" fillId="12" borderId="2" xfId="0" applyNumberFormat="1" applyFont="1" applyFill="1" applyBorder="1" applyAlignment="1">
      <alignment vertical="center"/>
    </xf>
    <xf numFmtId="0" fontId="14" fillId="12" borderId="2" xfId="0" applyFont="1" applyFill="1" applyBorder="1"/>
    <xf numFmtId="3" fontId="16" fillId="12" borderId="2" xfId="2" applyNumberFormat="1" applyFont="1" applyFill="1" applyBorder="1" applyAlignment="1">
      <alignment vertical="center"/>
    </xf>
    <xf numFmtId="3" fontId="15" fillId="12" borderId="3" xfId="2" applyNumberFormat="1" applyFont="1" applyFill="1" applyBorder="1" applyAlignment="1">
      <alignment vertical="center" wrapText="1"/>
    </xf>
    <xf numFmtId="3" fontId="15" fillId="0" borderId="3" xfId="2" applyNumberFormat="1" applyFont="1" applyFill="1" applyBorder="1" applyAlignment="1">
      <alignment vertical="center" wrapText="1"/>
    </xf>
    <xf numFmtId="2" fontId="14" fillId="0" borderId="0" xfId="0" applyNumberFormat="1" applyFont="1"/>
    <xf numFmtId="2" fontId="14" fillId="0" borderId="0" xfId="0" applyNumberFormat="1" applyFont="1" applyBorder="1"/>
    <xf numFmtId="3" fontId="3" fillId="0" borderId="3" xfId="2" applyNumberFormat="1" applyFont="1" applyFill="1" applyBorder="1" applyAlignment="1">
      <alignment horizontal="center" vertical="center"/>
    </xf>
    <xf numFmtId="3" fontId="3" fillId="0" borderId="10" xfId="2" applyNumberFormat="1" applyFont="1" applyFill="1" applyBorder="1" applyAlignment="1">
      <alignment horizontal="center" vertical="center"/>
    </xf>
    <xf numFmtId="3" fontId="3" fillId="0" borderId="8" xfId="2" applyNumberFormat="1" applyFont="1" applyFill="1" applyBorder="1" applyAlignment="1">
      <alignment horizontal="center" vertical="center"/>
    </xf>
    <xf numFmtId="3" fontId="3" fillId="0" borderId="2" xfId="2" applyNumberFormat="1" applyFont="1" applyFill="1" applyBorder="1" applyAlignment="1">
      <alignment horizontal="center" vertical="center"/>
    </xf>
    <xf numFmtId="3" fontId="3" fillId="0" borderId="16" xfId="2" applyNumberFormat="1" applyFont="1" applyFill="1" applyBorder="1" applyAlignment="1">
      <alignment horizontal="center" vertical="center"/>
    </xf>
    <xf numFmtId="3" fontId="3" fillId="0" borderId="14" xfId="2" applyNumberFormat="1" applyFont="1" applyFill="1" applyBorder="1" applyAlignment="1">
      <alignment horizontal="center" vertical="center"/>
    </xf>
    <xf numFmtId="3" fontId="3" fillId="0" borderId="13" xfId="2" applyNumberFormat="1" applyFont="1" applyFill="1" applyBorder="1" applyAlignment="1">
      <alignment horizontal="center" vertical="center"/>
    </xf>
    <xf numFmtId="3" fontId="3" fillId="0" borderId="17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3" fontId="3" fillId="0" borderId="12" xfId="2" applyNumberFormat="1" applyFont="1" applyFill="1" applyBorder="1" applyAlignment="1">
      <alignment horizontal="center" vertical="center"/>
    </xf>
    <xf numFmtId="3" fontId="3" fillId="0" borderId="18" xfId="2" applyNumberFormat="1" applyFont="1" applyFill="1" applyBorder="1" applyAlignment="1">
      <alignment horizontal="center" vertical="center"/>
    </xf>
    <xf numFmtId="3" fontId="3" fillId="0" borderId="1" xfId="2" applyNumberFormat="1" applyFont="1" applyFill="1" applyBorder="1" applyAlignment="1">
      <alignment horizontal="center" vertical="center"/>
    </xf>
    <xf numFmtId="3" fontId="3" fillId="0" borderId="19" xfId="2" applyNumberFormat="1" applyFont="1" applyFill="1" applyBorder="1" applyAlignment="1">
      <alignment horizontal="center" vertical="center"/>
    </xf>
    <xf numFmtId="3" fontId="3" fillId="8" borderId="6" xfId="2" applyNumberFormat="1" applyFont="1" applyFill="1" applyBorder="1" applyAlignment="1">
      <alignment horizontal="center" vertical="center"/>
    </xf>
    <xf numFmtId="3" fontId="3" fillId="8" borderId="2" xfId="2" applyNumberFormat="1" applyFont="1" applyFill="1" applyBorder="1" applyAlignment="1">
      <alignment horizontal="center" vertical="center"/>
    </xf>
    <xf numFmtId="3" fontId="3" fillId="0" borderId="9" xfId="2" applyNumberFormat="1" applyFont="1" applyFill="1" applyBorder="1" applyAlignment="1">
      <alignment horizontal="center" vertical="center"/>
    </xf>
    <xf numFmtId="3" fontId="3" fillId="8" borderId="16" xfId="2" applyNumberFormat="1" applyFont="1" applyFill="1" applyBorder="1" applyAlignment="1">
      <alignment horizontal="center" vertical="center"/>
    </xf>
    <xf numFmtId="3" fontId="3" fillId="8" borderId="14" xfId="2" applyNumberFormat="1" applyFont="1" applyFill="1" applyBorder="1" applyAlignment="1">
      <alignment horizontal="center" vertical="center"/>
    </xf>
    <xf numFmtId="3" fontId="3" fillId="8" borderId="13" xfId="2" applyNumberFormat="1" applyFont="1" applyFill="1" applyBorder="1" applyAlignment="1">
      <alignment horizontal="center" vertical="center"/>
    </xf>
    <xf numFmtId="3" fontId="3" fillId="8" borderId="18" xfId="2" applyNumberFormat="1" applyFont="1" applyFill="1" applyBorder="1" applyAlignment="1">
      <alignment horizontal="center" vertical="center"/>
    </xf>
    <xf numFmtId="3" fontId="3" fillId="8" borderId="1" xfId="2" applyNumberFormat="1" applyFont="1" applyFill="1" applyBorder="1" applyAlignment="1">
      <alignment horizontal="center" vertical="center"/>
    </xf>
    <xf numFmtId="3" fontId="3" fillId="8" borderId="19" xfId="2" applyNumberFormat="1" applyFont="1" applyFill="1" applyBorder="1" applyAlignment="1">
      <alignment horizontal="center" vertical="center"/>
    </xf>
  </cellXfs>
  <cellStyles count="17">
    <cellStyle name="Comma" xfId="1" builtinId="3"/>
    <cellStyle name="Comma 2" xfId="3"/>
    <cellStyle name="Comma 3" xfId="6"/>
    <cellStyle name="Comma 3 2" xfId="7"/>
    <cellStyle name="Comma 4" xfId="8"/>
    <cellStyle name="Comma_2009-05-07_statistics2008" xfId="5"/>
    <cellStyle name="Normal" xfId="0" builtinId="0"/>
    <cellStyle name="Normal 2" xfId="2"/>
    <cellStyle name="Normal 3" xfId="9"/>
    <cellStyle name="Normal 3 2" xfId="10"/>
    <cellStyle name="Normal 4" xfId="11"/>
    <cellStyle name="Normal 5" xfId="12"/>
    <cellStyle name="Normal_2009-05-07_statistics2008_1 2" xfId="4"/>
    <cellStyle name="Percent 2" xfId="13"/>
    <cellStyle name="เครื่องหมายจุลภาค 2" xfId="14"/>
    <cellStyle name="ปกติ 2 2" xfId="15"/>
    <cellStyle name="ปกติ_summary2550_by_level(new)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29;&#3657;&#3623;&#3609;_D/1%20&#3586;&#3657;&#3629;&#3617;&#3641;&#3621;&#3626;&#3606;&#3636;&#3605;&#3636;/2557/&#3648;&#3621;&#3656;&#3617;&#3626;&#3606;&#3636;&#3605;&#3636;%202557/6%2015092558_statistics2557mikeV.6_Mike/statistics2557_V.6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ภูมิศาสตร์"/>
      <sheetName val="สังคมและภูมิศาสตร์"/>
      <sheetName val="Geographic, Economic"/>
      <sheetName val="สถิติภาพรวม"/>
      <sheetName val="ตาราง ก"/>
      <sheetName val="ตาราง ข"/>
      <sheetName val="Table B"/>
      <sheetName val="ตาราง ค"/>
      <sheetName val="ตาราง ง"/>
      <sheetName val="ตาราง จ"/>
      <sheetName val="ตาราง ฉ "/>
      <sheetName val="FormalEducation"/>
      <sheetName val="สรุป"/>
      <sheetName val="T 1"/>
      <sheetName val="T 2"/>
      <sheetName val="T 3"/>
      <sheetName val="T 4"/>
      <sheetName val="T 5"/>
      <sheetName val="T 6"/>
      <sheetName val="T 7"/>
      <sheetName val="T 8"/>
      <sheetName val="T 9"/>
      <sheetName val="T 10"/>
      <sheetName val="T 11"/>
      <sheetName val="T 12"/>
      <sheetName val="T 13"/>
      <sheetName val="T 14"/>
      <sheetName val="T 15"/>
      <sheetName val="T16"/>
      <sheetName val="NonFormalEducation"/>
      <sheetName val="T 17"/>
      <sheetName val="T 18"/>
      <sheetName val="T 19"/>
      <sheetName val="T 20"/>
      <sheetName val="Budget"/>
      <sheetName val="T21"/>
      <sheetName val="T22"/>
      <sheetName val="T23"/>
      <sheetName val="T24"/>
      <sheetName val="T25"/>
      <sheetName val="OtherIndicators"/>
      <sheetName val="T26"/>
      <sheetName val="T27"/>
      <sheetName val="T28"/>
      <sheetName val="T29"/>
      <sheetName val="WorkingStaff"/>
      <sheetName val="Staff-1 (2)"/>
      <sheetName val="Staff-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40">
          <cell r="L40">
            <v>0</v>
          </cell>
          <cell r="P40">
            <v>0</v>
          </cell>
          <cell r="T40">
            <v>0</v>
          </cell>
        </row>
        <row r="67">
          <cell r="L67">
            <v>0</v>
          </cell>
          <cell r="P67">
            <v>0</v>
          </cell>
          <cell r="T67">
            <v>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BC332"/>
  <sheetViews>
    <sheetView zoomScale="120" zoomScaleNormal="120" workbookViewId="0">
      <pane xSplit="5400" topLeftCell="L1" activePane="topRight"/>
      <selection pane="topRight" activeCell="P14" sqref="P14:R14"/>
    </sheetView>
  </sheetViews>
  <sheetFormatPr defaultRowHeight="18.75" x14ac:dyDescent="0.45"/>
  <cols>
    <col min="1" max="1" width="33.375" style="1" customWidth="1"/>
    <col min="2" max="2" width="6.875" style="22" customWidth="1"/>
    <col min="3" max="3" width="6.75" style="1" customWidth="1"/>
    <col min="4" max="5" width="6.875" style="1" customWidth="1"/>
    <col min="6" max="6" width="6.375" style="1" customWidth="1"/>
    <col min="7" max="15" width="6.875" style="1" customWidth="1"/>
    <col min="16" max="21" width="8.375" style="1" customWidth="1"/>
    <col min="22" max="24" width="9.75" style="1" customWidth="1"/>
    <col min="25" max="30" width="7.875" style="1" customWidth="1"/>
    <col min="31" max="32" width="8.75" style="1" customWidth="1"/>
    <col min="33" max="33" width="10.125" style="1" customWidth="1"/>
    <col min="34" max="34" width="8" style="1" customWidth="1"/>
    <col min="35" max="35" width="10.875" style="1" customWidth="1"/>
    <col min="36" max="36" width="7.625" style="1" bestFit="1" customWidth="1"/>
    <col min="37" max="37" width="16.5" style="1" customWidth="1"/>
    <col min="38" max="38" width="7.625" style="1" bestFit="1" customWidth="1"/>
    <col min="39" max="39" width="11.25" style="1" customWidth="1"/>
    <col min="40" max="40" width="6.25" style="1" bestFit="1" customWidth="1"/>
    <col min="41" max="41" width="5.75" style="1"/>
    <col min="42" max="42" width="6.875" style="1" bestFit="1" customWidth="1"/>
    <col min="43" max="236" width="5.75" style="1"/>
    <col min="237" max="237" width="33.125" style="1" customWidth="1"/>
    <col min="238" max="238" width="7.5" style="1" customWidth="1"/>
    <col min="239" max="239" width="8.25" style="1" customWidth="1"/>
    <col min="240" max="240" width="7.875" style="1" customWidth="1"/>
    <col min="241" max="241" width="8.625" style="1" customWidth="1"/>
    <col min="242" max="242" width="8.125" style="1" customWidth="1"/>
    <col min="243" max="243" width="7" style="1" customWidth="1"/>
    <col min="244" max="244" width="6.375" style="1" customWidth="1"/>
    <col min="245" max="245" width="7.25" style="1" customWidth="1"/>
    <col min="246" max="246" width="6.125" style="1" customWidth="1"/>
    <col min="247" max="247" width="6.75" style="1" customWidth="1"/>
    <col min="248" max="248" width="6.125" style="1" customWidth="1"/>
    <col min="249" max="249" width="5" style="1" customWidth="1"/>
    <col min="250" max="250" width="7.625" style="1" customWidth="1"/>
    <col min="251" max="251" width="8.75" style="1" customWidth="1"/>
    <col min="252" max="252" width="9.25" style="1" customWidth="1"/>
    <col min="253" max="253" width="11.375" style="1" customWidth="1"/>
    <col min="254" max="254" width="10.5" style="1" customWidth="1"/>
    <col min="255" max="492" width="5.75" style="1"/>
    <col min="493" max="493" width="33.125" style="1" customWidth="1"/>
    <col min="494" max="494" width="7.5" style="1" customWidth="1"/>
    <col min="495" max="495" width="8.25" style="1" customWidth="1"/>
    <col min="496" max="496" width="7.875" style="1" customWidth="1"/>
    <col min="497" max="497" width="8.625" style="1" customWidth="1"/>
    <col min="498" max="498" width="8.125" style="1" customWidth="1"/>
    <col min="499" max="499" width="7" style="1" customWidth="1"/>
    <col min="500" max="500" width="6.375" style="1" customWidth="1"/>
    <col min="501" max="501" width="7.25" style="1" customWidth="1"/>
    <col min="502" max="502" width="6.125" style="1" customWidth="1"/>
    <col min="503" max="503" width="6.75" style="1" customWidth="1"/>
    <col min="504" max="504" width="6.125" style="1" customWidth="1"/>
    <col min="505" max="505" width="5" style="1" customWidth="1"/>
    <col min="506" max="506" width="7.625" style="1" customWidth="1"/>
    <col min="507" max="507" width="8.75" style="1" customWidth="1"/>
    <col min="508" max="508" width="9.25" style="1" customWidth="1"/>
    <col min="509" max="509" width="11.375" style="1" customWidth="1"/>
    <col min="510" max="510" width="10.5" style="1" customWidth="1"/>
    <col min="511" max="748" width="5.75" style="1"/>
    <col min="749" max="749" width="33.125" style="1" customWidth="1"/>
    <col min="750" max="750" width="7.5" style="1" customWidth="1"/>
    <col min="751" max="751" width="8.25" style="1" customWidth="1"/>
    <col min="752" max="752" width="7.875" style="1" customWidth="1"/>
    <col min="753" max="753" width="8.625" style="1" customWidth="1"/>
    <col min="754" max="754" width="8.125" style="1" customWidth="1"/>
    <col min="755" max="755" width="7" style="1" customWidth="1"/>
    <col min="756" max="756" width="6.375" style="1" customWidth="1"/>
    <col min="757" max="757" width="7.25" style="1" customWidth="1"/>
    <col min="758" max="758" width="6.125" style="1" customWidth="1"/>
    <col min="759" max="759" width="6.75" style="1" customWidth="1"/>
    <col min="760" max="760" width="6.125" style="1" customWidth="1"/>
    <col min="761" max="761" width="5" style="1" customWidth="1"/>
    <col min="762" max="762" width="7.625" style="1" customWidth="1"/>
    <col min="763" max="763" width="8.75" style="1" customWidth="1"/>
    <col min="764" max="764" width="9.25" style="1" customWidth="1"/>
    <col min="765" max="765" width="11.375" style="1" customWidth="1"/>
    <col min="766" max="766" width="10.5" style="1" customWidth="1"/>
    <col min="767" max="1004" width="5.75" style="1"/>
    <col min="1005" max="1005" width="33.125" style="1" customWidth="1"/>
    <col min="1006" max="1006" width="7.5" style="1" customWidth="1"/>
    <col min="1007" max="1007" width="8.25" style="1" customWidth="1"/>
    <col min="1008" max="1008" width="7.875" style="1" customWidth="1"/>
    <col min="1009" max="1009" width="8.625" style="1" customWidth="1"/>
    <col min="1010" max="1010" width="8.125" style="1" customWidth="1"/>
    <col min="1011" max="1011" width="7" style="1" customWidth="1"/>
    <col min="1012" max="1012" width="6.375" style="1" customWidth="1"/>
    <col min="1013" max="1013" width="7.25" style="1" customWidth="1"/>
    <col min="1014" max="1014" width="6.125" style="1" customWidth="1"/>
    <col min="1015" max="1015" width="6.75" style="1" customWidth="1"/>
    <col min="1016" max="1016" width="6.125" style="1" customWidth="1"/>
    <col min="1017" max="1017" width="5" style="1" customWidth="1"/>
    <col min="1018" max="1018" width="7.625" style="1" customWidth="1"/>
    <col min="1019" max="1019" width="8.75" style="1" customWidth="1"/>
    <col min="1020" max="1020" width="9.25" style="1" customWidth="1"/>
    <col min="1021" max="1021" width="11.375" style="1" customWidth="1"/>
    <col min="1022" max="1022" width="10.5" style="1" customWidth="1"/>
    <col min="1023" max="1260" width="9" style="1"/>
    <col min="1261" max="1261" width="33.125" style="1" customWidth="1"/>
    <col min="1262" max="1262" width="7.5" style="1" customWidth="1"/>
    <col min="1263" max="1263" width="8.25" style="1" customWidth="1"/>
    <col min="1264" max="1264" width="7.875" style="1" customWidth="1"/>
    <col min="1265" max="1265" width="8.625" style="1" customWidth="1"/>
    <col min="1266" max="1266" width="8.125" style="1" customWidth="1"/>
    <col min="1267" max="1267" width="7" style="1" customWidth="1"/>
    <col min="1268" max="1268" width="6.375" style="1" customWidth="1"/>
    <col min="1269" max="1269" width="7.25" style="1" customWidth="1"/>
    <col min="1270" max="1270" width="6.125" style="1" customWidth="1"/>
    <col min="1271" max="1271" width="6.75" style="1" customWidth="1"/>
    <col min="1272" max="1272" width="6.125" style="1" customWidth="1"/>
    <col min="1273" max="1273" width="5" style="1" customWidth="1"/>
    <col min="1274" max="1274" width="7.625" style="1" customWidth="1"/>
    <col min="1275" max="1275" width="8.75" style="1" customWidth="1"/>
    <col min="1276" max="1276" width="9.25" style="1" customWidth="1"/>
    <col min="1277" max="1277" width="11.375" style="1" customWidth="1"/>
    <col min="1278" max="1278" width="10.5" style="1" customWidth="1"/>
    <col min="1279" max="1516" width="5.75" style="1"/>
    <col min="1517" max="1517" width="33.125" style="1" customWidth="1"/>
    <col min="1518" max="1518" width="7.5" style="1" customWidth="1"/>
    <col min="1519" max="1519" width="8.25" style="1" customWidth="1"/>
    <col min="1520" max="1520" width="7.875" style="1" customWidth="1"/>
    <col min="1521" max="1521" width="8.625" style="1" customWidth="1"/>
    <col min="1522" max="1522" width="8.125" style="1" customWidth="1"/>
    <col min="1523" max="1523" width="7" style="1" customWidth="1"/>
    <col min="1524" max="1524" width="6.375" style="1" customWidth="1"/>
    <col min="1525" max="1525" width="7.25" style="1" customWidth="1"/>
    <col min="1526" max="1526" width="6.125" style="1" customWidth="1"/>
    <col min="1527" max="1527" width="6.75" style="1" customWidth="1"/>
    <col min="1528" max="1528" width="6.125" style="1" customWidth="1"/>
    <col min="1529" max="1529" width="5" style="1" customWidth="1"/>
    <col min="1530" max="1530" width="7.625" style="1" customWidth="1"/>
    <col min="1531" max="1531" width="8.75" style="1" customWidth="1"/>
    <col min="1532" max="1532" width="9.25" style="1" customWidth="1"/>
    <col min="1533" max="1533" width="11.375" style="1" customWidth="1"/>
    <col min="1534" max="1534" width="10.5" style="1" customWidth="1"/>
    <col min="1535" max="1772" width="5.75" style="1"/>
    <col min="1773" max="1773" width="33.125" style="1" customWidth="1"/>
    <col min="1774" max="1774" width="7.5" style="1" customWidth="1"/>
    <col min="1775" max="1775" width="8.25" style="1" customWidth="1"/>
    <col min="1776" max="1776" width="7.875" style="1" customWidth="1"/>
    <col min="1777" max="1777" width="8.625" style="1" customWidth="1"/>
    <col min="1778" max="1778" width="8.125" style="1" customWidth="1"/>
    <col min="1779" max="1779" width="7" style="1" customWidth="1"/>
    <col min="1780" max="1780" width="6.375" style="1" customWidth="1"/>
    <col min="1781" max="1781" width="7.25" style="1" customWidth="1"/>
    <col min="1782" max="1782" width="6.125" style="1" customWidth="1"/>
    <col min="1783" max="1783" width="6.75" style="1" customWidth="1"/>
    <col min="1784" max="1784" width="6.125" style="1" customWidth="1"/>
    <col min="1785" max="1785" width="5" style="1" customWidth="1"/>
    <col min="1786" max="1786" width="7.625" style="1" customWidth="1"/>
    <col min="1787" max="1787" width="8.75" style="1" customWidth="1"/>
    <col min="1788" max="1788" width="9.25" style="1" customWidth="1"/>
    <col min="1789" max="1789" width="11.375" style="1" customWidth="1"/>
    <col min="1790" max="1790" width="10.5" style="1" customWidth="1"/>
    <col min="1791" max="2028" width="5.75" style="1"/>
    <col min="2029" max="2029" width="33.125" style="1" customWidth="1"/>
    <col min="2030" max="2030" width="7.5" style="1" customWidth="1"/>
    <col min="2031" max="2031" width="8.25" style="1" customWidth="1"/>
    <col min="2032" max="2032" width="7.875" style="1" customWidth="1"/>
    <col min="2033" max="2033" width="8.625" style="1" customWidth="1"/>
    <col min="2034" max="2034" width="8.125" style="1" customWidth="1"/>
    <col min="2035" max="2035" width="7" style="1" customWidth="1"/>
    <col min="2036" max="2036" width="6.375" style="1" customWidth="1"/>
    <col min="2037" max="2037" width="7.25" style="1" customWidth="1"/>
    <col min="2038" max="2038" width="6.125" style="1" customWidth="1"/>
    <col min="2039" max="2039" width="6.75" style="1" customWidth="1"/>
    <col min="2040" max="2040" width="6.125" style="1" customWidth="1"/>
    <col min="2041" max="2041" width="5" style="1" customWidth="1"/>
    <col min="2042" max="2042" width="7.625" style="1" customWidth="1"/>
    <col min="2043" max="2043" width="8.75" style="1" customWidth="1"/>
    <col min="2044" max="2044" width="9.25" style="1" customWidth="1"/>
    <col min="2045" max="2045" width="11.375" style="1" customWidth="1"/>
    <col min="2046" max="2046" width="10.5" style="1" customWidth="1"/>
    <col min="2047" max="2284" width="9" style="1"/>
    <col min="2285" max="2285" width="33.125" style="1" customWidth="1"/>
    <col min="2286" max="2286" width="7.5" style="1" customWidth="1"/>
    <col min="2287" max="2287" width="8.25" style="1" customWidth="1"/>
    <col min="2288" max="2288" width="7.875" style="1" customWidth="1"/>
    <col min="2289" max="2289" width="8.625" style="1" customWidth="1"/>
    <col min="2290" max="2290" width="8.125" style="1" customWidth="1"/>
    <col min="2291" max="2291" width="7" style="1" customWidth="1"/>
    <col min="2292" max="2292" width="6.375" style="1" customWidth="1"/>
    <col min="2293" max="2293" width="7.25" style="1" customWidth="1"/>
    <col min="2294" max="2294" width="6.125" style="1" customWidth="1"/>
    <col min="2295" max="2295" width="6.75" style="1" customWidth="1"/>
    <col min="2296" max="2296" width="6.125" style="1" customWidth="1"/>
    <col min="2297" max="2297" width="5" style="1" customWidth="1"/>
    <col min="2298" max="2298" width="7.625" style="1" customWidth="1"/>
    <col min="2299" max="2299" width="8.75" style="1" customWidth="1"/>
    <col min="2300" max="2300" width="9.25" style="1" customWidth="1"/>
    <col min="2301" max="2301" width="11.375" style="1" customWidth="1"/>
    <col min="2302" max="2302" width="10.5" style="1" customWidth="1"/>
    <col min="2303" max="2540" width="5.75" style="1"/>
    <col min="2541" max="2541" width="33.125" style="1" customWidth="1"/>
    <col min="2542" max="2542" width="7.5" style="1" customWidth="1"/>
    <col min="2543" max="2543" width="8.25" style="1" customWidth="1"/>
    <col min="2544" max="2544" width="7.875" style="1" customWidth="1"/>
    <col min="2545" max="2545" width="8.625" style="1" customWidth="1"/>
    <col min="2546" max="2546" width="8.125" style="1" customWidth="1"/>
    <col min="2547" max="2547" width="7" style="1" customWidth="1"/>
    <col min="2548" max="2548" width="6.375" style="1" customWidth="1"/>
    <col min="2549" max="2549" width="7.25" style="1" customWidth="1"/>
    <col min="2550" max="2550" width="6.125" style="1" customWidth="1"/>
    <col min="2551" max="2551" width="6.75" style="1" customWidth="1"/>
    <col min="2552" max="2552" width="6.125" style="1" customWidth="1"/>
    <col min="2553" max="2553" width="5" style="1" customWidth="1"/>
    <col min="2554" max="2554" width="7.625" style="1" customWidth="1"/>
    <col min="2555" max="2555" width="8.75" style="1" customWidth="1"/>
    <col min="2556" max="2556" width="9.25" style="1" customWidth="1"/>
    <col min="2557" max="2557" width="11.375" style="1" customWidth="1"/>
    <col min="2558" max="2558" width="10.5" style="1" customWidth="1"/>
    <col min="2559" max="2796" width="5.75" style="1"/>
    <col min="2797" max="2797" width="33.125" style="1" customWidth="1"/>
    <col min="2798" max="2798" width="7.5" style="1" customWidth="1"/>
    <col min="2799" max="2799" width="8.25" style="1" customWidth="1"/>
    <col min="2800" max="2800" width="7.875" style="1" customWidth="1"/>
    <col min="2801" max="2801" width="8.625" style="1" customWidth="1"/>
    <col min="2802" max="2802" width="8.125" style="1" customWidth="1"/>
    <col min="2803" max="2803" width="7" style="1" customWidth="1"/>
    <col min="2804" max="2804" width="6.375" style="1" customWidth="1"/>
    <col min="2805" max="2805" width="7.25" style="1" customWidth="1"/>
    <col min="2806" max="2806" width="6.125" style="1" customWidth="1"/>
    <col min="2807" max="2807" width="6.75" style="1" customWidth="1"/>
    <col min="2808" max="2808" width="6.125" style="1" customWidth="1"/>
    <col min="2809" max="2809" width="5" style="1" customWidth="1"/>
    <col min="2810" max="2810" width="7.625" style="1" customWidth="1"/>
    <col min="2811" max="2811" width="8.75" style="1" customWidth="1"/>
    <col min="2812" max="2812" width="9.25" style="1" customWidth="1"/>
    <col min="2813" max="2813" width="11.375" style="1" customWidth="1"/>
    <col min="2814" max="2814" width="10.5" style="1" customWidth="1"/>
    <col min="2815" max="3052" width="5.75" style="1"/>
    <col min="3053" max="3053" width="33.125" style="1" customWidth="1"/>
    <col min="3054" max="3054" width="7.5" style="1" customWidth="1"/>
    <col min="3055" max="3055" width="8.25" style="1" customWidth="1"/>
    <col min="3056" max="3056" width="7.875" style="1" customWidth="1"/>
    <col min="3057" max="3057" width="8.625" style="1" customWidth="1"/>
    <col min="3058" max="3058" width="8.125" style="1" customWidth="1"/>
    <col min="3059" max="3059" width="7" style="1" customWidth="1"/>
    <col min="3060" max="3060" width="6.375" style="1" customWidth="1"/>
    <col min="3061" max="3061" width="7.25" style="1" customWidth="1"/>
    <col min="3062" max="3062" width="6.125" style="1" customWidth="1"/>
    <col min="3063" max="3063" width="6.75" style="1" customWidth="1"/>
    <col min="3064" max="3064" width="6.125" style="1" customWidth="1"/>
    <col min="3065" max="3065" width="5" style="1" customWidth="1"/>
    <col min="3066" max="3066" width="7.625" style="1" customWidth="1"/>
    <col min="3067" max="3067" width="8.75" style="1" customWidth="1"/>
    <col min="3068" max="3068" width="9.25" style="1" customWidth="1"/>
    <col min="3069" max="3069" width="11.375" style="1" customWidth="1"/>
    <col min="3070" max="3070" width="10.5" style="1" customWidth="1"/>
    <col min="3071" max="3308" width="9" style="1"/>
    <col min="3309" max="3309" width="33.125" style="1" customWidth="1"/>
    <col min="3310" max="3310" width="7.5" style="1" customWidth="1"/>
    <col min="3311" max="3311" width="8.25" style="1" customWidth="1"/>
    <col min="3312" max="3312" width="7.875" style="1" customWidth="1"/>
    <col min="3313" max="3313" width="8.625" style="1" customWidth="1"/>
    <col min="3314" max="3314" width="8.125" style="1" customWidth="1"/>
    <col min="3315" max="3315" width="7" style="1" customWidth="1"/>
    <col min="3316" max="3316" width="6.375" style="1" customWidth="1"/>
    <col min="3317" max="3317" width="7.25" style="1" customWidth="1"/>
    <col min="3318" max="3318" width="6.125" style="1" customWidth="1"/>
    <col min="3319" max="3319" width="6.75" style="1" customWidth="1"/>
    <col min="3320" max="3320" width="6.125" style="1" customWidth="1"/>
    <col min="3321" max="3321" width="5" style="1" customWidth="1"/>
    <col min="3322" max="3322" width="7.625" style="1" customWidth="1"/>
    <col min="3323" max="3323" width="8.75" style="1" customWidth="1"/>
    <col min="3324" max="3324" width="9.25" style="1" customWidth="1"/>
    <col min="3325" max="3325" width="11.375" style="1" customWidth="1"/>
    <col min="3326" max="3326" width="10.5" style="1" customWidth="1"/>
    <col min="3327" max="3564" width="5.75" style="1"/>
    <col min="3565" max="3565" width="33.125" style="1" customWidth="1"/>
    <col min="3566" max="3566" width="7.5" style="1" customWidth="1"/>
    <col min="3567" max="3567" width="8.25" style="1" customWidth="1"/>
    <col min="3568" max="3568" width="7.875" style="1" customWidth="1"/>
    <col min="3569" max="3569" width="8.625" style="1" customWidth="1"/>
    <col min="3570" max="3570" width="8.125" style="1" customWidth="1"/>
    <col min="3571" max="3571" width="7" style="1" customWidth="1"/>
    <col min="3572" max="3572" width="6.375" style="1" customWidth="1"/>
    <col min="3573" max="3573" width="7.25" style="1" customWidth="1"/>
    <col min="3574" max="3574" width="6.125" style="1" customWidth="1"/>
    <col min="3575" max="3575" width="6.75" style="1" customWidth="1"/>
    <col min="3576" max="3576" width="6.125" style="1" customWidth="1"/>
    <col min="3577" max="3577" width="5" style="1" customWidth="1"/>
    <col min="3578" max="3578" width="7.625" style="1" customWidth="1"/>
    <col min="3579" max="3579" width="8.75" style="1" customWidth="1"/>
    <col min="3580" max="3580" width="9.25" style="1" customWidth="1"/>
    <col min="3581" max="3581" width="11.375" style="1" customWidth="1"/>
    <col min="3582" max="3582" width="10.5" style="1" customWidth="1"/>
    <col min="3583" max="3820" width="5.75" style="1"/>
    <col min="3821" max="3821" width="33.125" style="1" customWidth="1"/>
    <col min="3822" max="3822" width="7.5" style="1" customWidth="1"/>
    <col min="3823" max="3823" width="8.25" style="1" customWidth="1"/>
    <col min="3824" max="3824" width="7.875" style="1" customWidth="1"/>
    <col min="3825" max="3825" width="8.625" style="1" customWidth="1"/>
    <col min="3826" max="3826" width="8.125" style="1" customWidth="1"/>
    <col min="3827" max="3827" width="7" style="1" customWidth="1"/>
    <col min="3828" max="3828" width="6.375" style="1" customWidth="1"/>
    <col min="3829" max="3829" width="7.25" style="1" customWidth="1"/>
    <col min="3830" max="3830" width="6.125" style="1" customWidth="1"/>
    <col min="3831" max="3831" width="6.75" style="1" customWidth="1"/>
    <col min="3832" max="3832" width="6.125" style="1" customWidth="1"/>
    <col min="3833" max="3833" width="5" style="1" customWidth="1"/>
    <col min="3834" max="3834" width="7.625" style="1" customWidth="1"/>
    <col min="3835" max="3835" width="8.75" style="1" customWidth="1"/>
    <col min="3836" max="3836" width="9.25" style="1" customWidth="1"/>
    <col min="3837" max="3837" width="11.375" style="1" customWidth="1"/>
    <col min="3838" max="3838" width="10.5" style="1" customWidth="1"/>
    <col min="3839" max="4076" width="5.75" style="1"/>
    <col min="4077" max="4077" width="33.125" style="1" customWidth="1"/>
    <col min="4078" max="4078" width="7.5" style="1" customWidth="1"/>
    <col min="4079" max="4079" width="8.25" style="1" customWidth="1"/>
    <col min="4080" max="4080" width="7.875" style="1" customWidth="1"/>
    <col min="4081" max="4081" width="8.625" style="1" customWidth="1"/>
    <col min="4082" max="4082" width="8.125" style="1" customWidth="1"/>
    <col min="4083" max="4083" width="7" style="1" customWidth="1"/>
    <col min="4084" max="4084" width="6.375" style="1" customWidth="1"/>
    <col min="4085" max="4085" width="7.25" style="1" customWidth="1"/>
    <col min="4086" max="4086" width="6.125" style="1" customWidth="1"/>
    <col min="4087" max="4087" width="6.75" style="1" customWidth="1"/>
    <col min="4088" max="4088" width="6.125" style="1" customWidth="1"/>
    <col min="4089" max="4089" width="5" style="1" customWidth="1"/>
    <col min="4090" max="4090" width="7.625" style="1" customWidth="1"/>
    <col min="4091" max="4091" width="8.75" style="1" customWidth="1"/>
    <col min="4092" max="4092" width="9.25" style="1" customWidth="1"/>
    <col min="4093" max="4093" width="11.375" style="1" customWidth="1"/>
    <col min="4094" max="4094" width="10.5" style="1" customWidth="1"/>
    <col min="4095" max="4332" width="9" style="1"/>
    <col min="4333" max="4333" width="33.125" style="1" customWidth="1"/>
    <col min="4334" max="4334" width="7.5" style="1" customWidth="1"/>
    <col min="4335" max="4335" width="8.25" style="1" customWidth="1"/>
    <col min="4336" max="4336" width="7.875" style="1" customWidth="1"/>
    <col min="4337" max="4337" width="8.625" style="1" customWidth="1"/>
    <col min="4338" max="4338" width="8.125" style="1" customWidth="1"/>
    <col min="4339" max="4339" width="7" style="1" customWidth="1"/>
    <col min="4340" max="4340" width="6.375" style="1" customWidth="1"/>
    <col min="4341" max="4341" width="7.25" style="1" customWidth="1"/>
    <col min="4342" max="4342" width="6.125" style="1" customWidth="1"/>
    <col min="4343" max="4343" width="6.75" style="1" customWidth="1"/>
    <col min="4344" max="4344" width="6.125" style="1" customWidth="1"/>
    <col min="4345" max="4345" width="5" style="1" customWidth="1"/>
    <col min="4346" max="4346" width="7.625" style="1" customWidth="1"/>
    <col min="4347" max="4347" width="8.75" style="1" customWidth="1"/>
    <col min="4348" max="4348" width="9.25" style="1" customWidth="1"/>
    <col min="4349" max="4349" width="11.375" style="1" customWidth="1"/>
    <col min="4350" max="4350" width="10.5" style="1" customWidth="1"/>
    <col min="4351" max="4588" width="5.75" style="1"/>
    <col min="4589" max="4589" width="33.125" style="1" customWidth="1"/>
    <col min="4590" max="4590" width="7.5" style="1" customWidth="1"/>
    <col min="4591" max="4591" width="8.25" style="1" customWidth="1"/>
    <col min="4592" max="4592" width="7.875" style="1" customWidth="1"/>
    <col min="4593" max="4593" width="8.625" style="1" customWidth="1"/>
    <col min="4594" max="4594" width="8.125" style="1" customWidth="1"/>
    <col min="4595" max="4595" width="7" style="1" customWidth="1"/>
    <col min="4596" max="4596" width="6.375" style="1" customWidth="1"/>
    <col min="4597" max="4597" width="7.25" style="1" customWidth="1"/>
    <col min="4598" max="4598" width="6.125" style="1" customWidth="1"/>
    <col min="4599" max="4599" width="6.75" style="1" customWidth="1"/>
    <col min="4600" max="4600" width="6.125" style="1" customWidth="1"/>
    <col min="4601" max="4601" width="5" style="1" customWidth="1"/>
    <col min="4602" max="4602" width="7.625" style="1" customWidth="1"/>
    <col min="4603" max="4603" width="8.75" style="1" customWidth="1"/>
    <col min="4604" max="4604" width="9.25" style="1" customWidth="1"/>
    <col min="4605" max="4605" width="11.375" style="1" customWidth="1"/>
    <col min="4606" max="4606" width="10.5" style="1" customWidth="1"/>
    <col min="4607" max="4844" width="5.75" style="1"/>
    <col min="4845" max="4845" width="33.125" style="1" customWidth="1"/>
    <col min="4846" max="4846" width="7.5" style="1" customWidth="1"/>
    <col min="4847" max="4847" width="8.25" style="1" customWidth="1"/>
    <col min="4848" max="4848" width="7.875" style="1" customWidth="1"/>
    <col min="4849" max="4849" width="8.625" style="1" customWidth="1"/>
    <col min="4850" max="4850" width="8.125" style="1" customWidth="1"/>
    <col min="4851" max="4851" width="7" style="1" customWidth="1"/>
    <col min="4852" max="4852" width="6.375" style="1" customWidth="1"/>
    <col min="4853" max="4853" width="7.25" style="1" customWidth="1"/>
    <col min="4854" max="4854" width="6.125" style="1" customWidth="1"/>
    <col min="4855" max="4855" width="6.75" style="1" customWidth="1"/>
    <col min="4856" max="4856" width="6.125" style="1" customWidth="1"/>
    <col min="4857" max="4857" width="5" style="1" customWidth="1"/>
    <col min="4858" max="4858" width="7.625" style="1" customWidth="1"/>
    <col min="4859" max="4859" width="8.75" style="1" customWidth="1"/>
    <col min="4860" max="4860" width="9.25" style="1" customWidth="1"/>
    <col min="4861" max="4861" width="11.375" style="1" customWidth="1"/>
    <col min="4862" max="4862" width="10.5" style="1" customWidth="1"/>
    <col min="4863" max="5100" width="5.75" style="1"/>
    <col min="5101" max="5101" width="33.125" style="1" customWidth="1"/>
    <col min="5102" max="5102" width="7.5" style="1" customWidth="1"/>
    <col min="5103" max="5103" width="8.25" style="1" customWidth="1"/>
    <col min="5104" max="5104" width="7.875" style="1" customWidth="1"/>
    <col min="5105" max="5105" width="8.625" style="1" customWidth="1"/>
    <col min="5106" max="5106" width="8.125" style="1" customWidth="1"/>
    <col min="5107" max="5107" width="7" style="1" customWidth="1"/>
    <col min="5108" max="5108" width="6.375" style="1" customWidth="1"/>
    <col min="5109" max="5109" width="7.25" style="1" customWidth="1"/>
    <col min="5110" max="5110" width="6.125" style="1" customWidth="1"/>
    <col min="5111" max="5111" width="6.75" style="1" customWidth="1"/>
    <col min="5112" max="5112" width="6.125" style="1" customWidth="1"/>
    <col min="5113" max="5113" width="5" style="1" customWidth="1"/>
    <col min="5114" max="5114" width="7.625" style="1" customWidth="1"/>
    <col min="5115" max="5115" width="8.75" style="1" customWidth="1"/>
    <col min="5116" max="5116" width="9.25" style="1" customWidth="1"/>
    <col min="5117" max="5117" width="11.375" style="1" customWidth="1"/>
    <col min="5118" max="5118" width="10.5" style="1" customWidth="1"/>
    <col min="5119" max="5356" width="9" style="1"/>
    <col min="5357" max="5357" width="33.125" style="1" customWidth="1"/>
    <col min="5358" max="5358" width="7.5" style="1" customWidth="1"/>
    <col min="5359" max="5359" width="8.25" style="1" customWidth="1"/>
    <col min="5360" max="5360" width="7.875" style="1" customWidth="1"/>
    <col min="5361" max="5361" width="8.625" style="1" customWidth="1"/>
    <col min="5362" max="5362" width="8.125" style="1" customWidth="1"/>
    <col min="5363" max="5363" width="7" style="1" customWidth="1"/>
    <col min="5364" max="5364" width="6.375" style="1" customWidth="1"/>
    <col min="5365" max="5365" width="7.25" style="1" customWidth="1"/>
    <col min="5366" max="5366" width="6.125" style="1" customWidth="1"/>
    <col min="5367" max="5367" width="6.75" style="1" customWidth="1"/>
    <col min="5368" max="5368" width="6.125" style="1" customWidth="1"/>
    <col min="5369" max="5369" width="5" style="1" customWidth="1"/>
    <col min="5370" max="5370" width="7.625" style="1" customWidth="1"/>
    <col min="5371" max="5371" width="8.75" style="1" customWidth="1"/>
    <col min="5372" max="5372" width="9.25" style="1" customWidth="1"/>
    <col min="5373" max="5373" width="11.375" style="1" customWidth="1"/>
    <col min="5374" max="5374" width="10.5" style="1" customWidth="1"/>
    <col min="5375" max="5612" width="5.75" style="1"/>
    <col min="5613" max="5613" width="33.125" style="1" customWidth="1"/>
    <col min="5614" max="5614" width="7.5" style="1" customWidth="1"/>
    <col min="5615" max="5615" width="8.25" style="1" customWidth="1"/>
    <col min="5616" max="5616" width="7.875" style="1" customWidth="1"/>
    <col min="5617" max="5617" width="8.625" style="1" customWidth="1"/>
    <col min="5618" max="5618" width="8.125" style="1" customWidth="1"/>
    <col min="5619" max="5619" width="7" style="1" customWidth="1"/>
    <col min="5620" max="5620" width="6.375" style="1" customWidth="1"/>
    <col min="5621" max="5621" width="7.25" style="1" customWidth="1"/>
    <col min="5622" max="5622" width="6.125" style="1" customWidth="1"/>
    <col min="5623" max="5623" width="6.75" style="1" customWidth="1"/>
    <col min="5624" max="5624" width="6.125" style="1" customWidth="1"/>
    <col min="5625" max="5625" width="5" style="1" customWidth="1"/>
    <col min="5626" max="5626" width="7.625" style="1" customWidth="1"/>
    <col min="5627" max="5627" width="8.75" style="1" customWidth="1"/>
    <col min="5628" max="5628" width="9.25" style="1" customWidth="1"/>
    <col min="5629" max="5629" width="11.375" style="1" customWidth="1"/>
    <col min="5630" max="5630" width="10.5" style="1" customWidth="1"/>
    <col min="5631" max="5868" width="5.75" style="1"/>
    <col min="5869" max="5869" width="33.125" style="1" customWidth="1"/>
    <col min="5870" max="5870" width="7.5" style="1" customWidth="1"/>
    <col min="5871" max="5871" width="8.25" style="1" customWidth="1"/>
    <col min="5872" max="5872" width="7.875" style="1" customWidth="1"/>
    <col min="5873" max="5873" width="8.625" style="1" customWidth="1"/>
    <col min="5874" max="5874" width="8.125" style="1" customWidth="1"/>
    <col min="5875" max="5875" width="7" style="1" customWidth="1"/>
    <col min="5876" max="5876" width="6.375" style="1" customWidth="1"/>
    <col min="5877" max="5877" width="7.25" style="1" customWidth="1"/>
    <col min="5878" max="5878" width="6.125" style="1" customWidth="1"/>
    <col min="5879" max="5879" width="6.75" style="1" customWidth="1"/>
    <col min="5880" max="5880" width="6.125" style="1" customWidth="1"/>
    <col min="5881" max="5881" width="5" style="1" customWidth="1"/>
    <col min="5882" max="5882" width="7.625" style="1" customWidth="1"/>
    <col min="5883" max="5883" width="8.75" style="1" customWidth="1"/>
    <col min="5884" max="5884" width="9.25" style="1" customWidth="1"/>
    <col min="5885" max="5885" width="11.375" style="1" customWidth="1"/>
    <col min="5886" max="5886" width="10.5" style="1" customWidth="1"/>
    <col min="5887" max="6124" width="5.75" style="1"/>
    <col min="6125" max="6125" width="33.125" style="1" customWidth="1"/>
    <col min="6126" max="6126" width="7.5" style="1" customWidth="1"/>
    <col min="6127" max="6127" width="8.25" style="1" customWidth="1"/>
    <col min="6128" max="6128" width="7.875" style="1" customWidth="1"/>
    <col min="6129" max="6129" width="8.625" style="1" customWidth="1"/>
    <col min="6130" max="6130" width="8.125" style="1" customWidth="1"/>
    <col min="6131" max="6131" width="7" style="1" customWidth="1"/>
    <col min="6132" max="6132" width="6.375" style="1" customWidth="1"/>
    <col min="6133" max="6133" width="7.25" style="1" customWidth="1"/>
    <col min="6134" max="6134" width="6.125" style="1" customWidth="1"/>
    <col min="6135" max="6135" width="6.75" style="1" customWidth="1"/>
    <col min="6136" max="6136" width="6.125" style="1" customWidth="1"/>
    <col min="6137" max="6137" width="5" style="1" customWidth="1"/>
    <col min="6138" max="6138" width="7.625" style="1" customWidth="1"/>
    <col min="6139" max="6139" width="8.75" style="1" customWidth="1"/>
    <col min="6140" max="6140" width="9.25" style="1" customWidth="1"/>
    <col min="6141" max="6141" width="11.375" style="1" customWidth="1"/>
    <col min="6142" max="6142" width="10.5" style="1" customWidth="1"/>
    <col min="6143" max="6380" width="9" style="1"/>
    <col min="6381" max="6381" width="33.125" style="1" customWidth="1"/>
    <col min="6382" max="6382" width="7.5" style="1" customWidth="1"/>
    <col min="6383" max="6383" width="8.25" style="1" customWidth="1"/>
    <col min="6384" max="6384" width="7.875" style="1" customWidth="1"/>
    <col min="6385" max="6385" width="8.625" style="1" customWidth="1"/>
    <col min="6386" max="6386" width="8.125" style="1" customWidth="1"/>
    <col min="6387" max="6387" width="7" style="1" customWidth="1"/>
    <col min="6388" max="6388" width="6.375" style="1" customWidth="1"/>
    <col min="6389" max="6389" width="7.25" style="1" customWidth="1"/>
    <col min="6390" max="6390" width="6.125" style="1" customWidth="1"/>
    <col min="6391" max="6391" width="6.75" style="1" customWidth="1"/>
    <col min="6392" max="6392" width="6.125" style="1" customWidth="1"/>
    <col min="6393" max="6393" width="5" style="1" customWidth="1"/>
    <col min="6394" max="6394" width="7.625" style="1" customWidth="1"/>
    <col min="6395" max="6395" width="8.75" style="1" customWidth="1"/>
    <col min="6396" max="6396" width="9.25" style="1" customWidth="1"/>
    <col min="6397" max="6397" width="11.375" style="1" customWidth="1"/>
    <col min="6398" max="6398" width="10.5" style="1" customWidth="1"/>
    <col min="6399" max="6636" width="5.75" style="1"/>
    <col min="6637" max="6637" width="33.125" style="1" customWidth="1"/>
    <col min="6638" max="6638" width="7.5" style="1" customWidth="1"/>
    <col min="6639" max="6639" width="8.25" style="1" customWidth="1"/>
    <col min="6640" max="6640" width="7.875" style="1" customWidth="1"/>
    <col min="6641" max="6641" width="8.625" style="1" customWidth="1"/>
    <col min="6642" max="6642" width="8.125" style="1" customWidth="1"/>
    <col min="6643" max="6643" width="7" style="1" customWidth="1"/>
    <col min="6644" max="6644" width="6.375" style="1" customWidth="1"/>
    <col min="6645" max="6645" width="7.25" style="1" customWidth="1"/>
    <col min="6646" max="6646" width="6.125" style="1" customWidth="1"/>
    <col min="6647" max="6647" width="6.75" style="1" customWidth="1"/>
    <col min="6648" max="6648" width="6.125" style="1" customWidth="1"/>
    <col min="6649" max="6649" width="5" style="1" customWidth="1"/>
    <col min="6650" max="6650" width="7.625" style="1" customWidth="1"/>
    <col min="6651" max="6651" width="8.75" style="1" customWidth="1"/>
    <col min="6652" max="6652" width="9.25" style="1" customWidth="1"/>
    <col min="6653" max="6653" width="11.375" style="1" customWidth="1"/>
    <col min="6654" max="6654" width="10.5" style="1" customWidth="1"/>
    <col min="6655" max="6892" width="5.75" style="1"/>
    <col min="6893" max="6893" width="33.125" style="1" customWidth="1"/>
    <col min="6894" max="6894" width="7.5" style="1" customWidth="1"/>
    <col min="6895" max="6895" width="8.25" style="1" customWidth="1"/>
    <col min="6896" max="6896" width="7.875" style="1" customWidth="1"/>
    <col min="6897" max="6897" width="8.625" style="1" customWidth="1"/>
    <col min="6898" max="6898" width="8.125" style="1" customWidth="1"/>
    <col min="6899" max="6899" width="7" style="1" customWidth="1"/>
    <col min="6900" max="6900" width="6.375" style="1" customWidth="1"/>
    <col min="6901" max="6901" width="7.25" style="1" customWidth="1"/>
    <col min="6902" max="6902" width="6.125" style="1" customWidth="1"/>
    <col min="6903" max="6903" width="6.75" style="1" customWidth="1"/>
    <col min="6904" max="6904" width="6.125" style="1" customWidth="1"/>
    <col min="6905" max="6905" width="5" style="1" customWidth="1"/>
    <col min="6906" max="6906" width="7.625" style="1" customWidth="1"/>
    <col min="6907" max="6907" width="8.75" style="1" customWidth="1"/>
    <col min="6908" max="6908" width="9.25" style="1" customWidth="1"/>
    <col min="6909" max="6909" width="11.375" style="1" customWidth="1"/>
    <col min="6910" max="6910" width="10.5" style="1" customWidth="1"/>
    <col min="6911" max="7148" width="5.75" style="1"/>
    <col min="7149" max="7149" width="33.125" style="1" customWidth="1"/>
    <col min="7150" max="7150" width="7.5" style="1" customWidth="1"/>
    <col min="7151" max="7151" width="8.25" style="1" customWidth="1"/>
    <col min="7152" max="7152" width="7.875" style="1" customWidth="1"/>
    <col min="7153" max="7153" width="8.625" style="1" customWidth="1"/>
    <col min="7154" max="7154" width="8.125" style="1" customWidth="1"/>
    <col min="7155" max="7155" width="7" style="1" customWidth="1"/>
    <col min="7156" max="7156" width="6.375" style="1" customWidth="1"/>
    <col min="7157" max="7157" width="7.25" style="1" customWidth="1"/>
    <col min="7158" max="7158" width="6.125" style="1" customWidth="1"/>
    <col min="7159" max="7159" width="6.75" style="1" customWidth="1"/>
    <col min="7160" max="7160" width="6.125" style="1" customWidth="1"/>
    <col min="7161" max="7161" width="5" style="1" customWidth="1"/>
    <col min="7162" max="7162" width="7.625" style="1" customWidth="1"/>
    <col min="7163" max="7163" width="8.75" style="1" customWidth="1"/>
    <col min="7164" max="7164" width="9.25" style="1" customWidth="1"/>
    <col min="7165" max="7165" width="11.375" style="1" customWidth="1"/>
    <col min="7166" max="7166" width="10.5" style="1" customWidth="1"/>
    <col min="7167" max="7404" width="9" style="1"/>
    <col min="7405" max="7405" width="33.125" style="1" customWidth="1"/>
    <col min="7406" max="7406" width="7.5" style="1" customWidth="1"/>
    <col min="7407" max="7407" width="8.25" style="1" customWidth="1"/>
    <col min="7408" max="7408" width="7.875" style="1" customWidth="1"/>
    <col min="7409" max="7409" width="8.625" style="1" customWidth="1"/>
    <col min="7410" max="7410" width="8.125" style="1" customWidth="1"/>
    <col min="7411" max="7411" width="7" style="1" customWidth="1"/>
    <col min="7412" max="7412" width="6.375" style="1" customWidth="1"/>
    <col min="7413" max="7413" width="7.25" style="1" customWidth="1"/>
    <col min="7414" max="7414" width="6.125" style="1" customWidth="1"/>
    <col min="7415" max="7415" width="6.75" style="1" customWidth="1"/>
    <col min="7416" max="7416" width="6.125" style="1" customWidth="1"/>
    <col min="7417" max="7417" width="5" style="1" customWidth="1"/>
    <col min="7418" max="7418" width="7.625" style="1" customWidth="1"/>
    <col min="7419" max="7419" width="8.75" style="1" customWidth="1"/>
    <col min="7420" max="7420" width="9.25" style="1" customWidth="1"/>
    <col min="7421" max="7421" width="11.375" style="1" customWidth="1"/>
    <col min="7422" max="7422" width="10.5" style="1" customWidth="1"/>
    <col min="7423" max="7660" width="5.75" style="1"/>
    <col min="7661" max="7661" width="33.125" style="1" customWidth="1"/>
    <col min="7662" max="7662" width="7.5" style="1" customWidth="1"/>
    <col min="7663" max="7663" width="8.25" style="1" customWidth="1"/>
    <col min="7664" max="7664" width="7.875" style="1" customWidth="1"/>
    <col min="7665" max="7665" width="8.625" style="1" customWidth="1"/>
    <col min="7666" max="7666" width="8.125" style="1" customWidth="1"/>
    <col min="7667" max="7667" width="7" style="1" customWidth="1"/>
    <col min="7668" max="7668" width="6.375" style="1" customWidth="1"/>
    <col min="7669" max="7669" width="7.25" style="1" customWidth="1"/>
    <col min="7670" max="7670" width="6.125" style="1" customWidth="1"/>
    <col min="7671" max="7671" width="6.75" style="1" customWidth="1"/>
    <col min="7672" max="7672" width="6.125" style="1" customWidth="1"/>
    <col min="7673" max="7673" width="5" style="1" customWidth="1"/>
    <col min="7674" max="7674" width="7.625" style="1" customWidth="1"/>
    <col min="7675" max="7675" width="8.75" style="1" customWidth="1"/>
    <col min="7676" max="7676" width="9.25" style="1" customWidth="1"/>
    <col min="7677" max="7677" width="11.375" style="1" customWidth="1"/>
    <col min="7678" max="7678" width="10.5" style="1" customWidth="1"/>
    <col min="7679" max="7916" width="5.75" style="1"/>
    <col min="7917" max="7917" width="33.125" style="1" customWidth="1"/>
    <col min="7918" max="7918" width="7.5" style="1" customWidth="1"/>
    <col min="7919" max="7919" width="8.25" style="1" customWidth="1"/>
    <col min="7920" max="7920" width="7.875" style="1" customWidth="1"/>
    <col min="7921" max="7921" width="8.625" style="1" customWidth="1"/>
    <col min="7922" max="7922" width="8.125" style="1" customWidth="1"/>
    <col min="7923" max="7923" width="7" style="1" customWidth="1"/>
    <col min="7924" max="7924" width="6.375" style="1" customWidth="1"/>
    <col min="7925" max="7925" width="7.25" style="1" customWidth="1"/>
    <col min="7926" max="7926" width="6.125" style="1" customWidth="1"/>
    <col min="7927" max="7927" width="6.75" style="1" customWidth="1"/>
    <col min="7928" max="7928" width="6.125" style="1" customWidth="1"/>
    <col min="7929" max="7929" width="5" style="1" customWidth="1"/>
    <col min="7930" max="7930" width="7.625" style="1" customWidth="1"/>
    <col min="7931" max="7931" width="8.75" style="1" customWidth="1"/>
    <col min="7932" max="7932" width="9.25" style="1" customWidth="1"/>
    <col min="7933" max="7933" width="11.375" style="1" customWidth="1"/>
    <col min="7934" max="7934" width="10.5" style="1" customWidth="1"/>
    <col min="7935" max="8172" width="5.75" style="1"/>
    <col min="8173" max="8173" width="33.125" style="1" customWidth="1"/>
    <col min="8174" max="8174" width="7.5" style="1" customWidth="1"/>
    <col min="8175" max="8175" width="8.25" style="1" customWidth="1"/>
    <col min="8176" max="8176" width="7.875" style="1" customWidth="1"/>
    <col min="8177" max="8177" width="8.625" style="1" customWidth="1"/>
    <col min="8178" max="8178" width="8.125" style="1" customWidth="1"/>
    <col min="8179" max="8179" width="7" style="1" customWidth="1"/>
    <col min="8180" max="8180" width="6.375" style="1" customWidth="1"/>
    <col min="8181" max="8181" width="7.25" style="1" customWidth="1"/>
    <col min="8182" max="8182" width="6.125" style="1" customWidth="1"/>
    <col min="8183" max="8183" width="6.75" style="1" customWidth="1"/>
    <col min="8184" max="8184" width="6.125" style="1" customWidth="1"/>
    <col min="8185" max="8185" width="5" style="1" customWidth="1"/>
    <col min="8186" max="8186" width="7.625" style="1" customWidth="1"/>
    <col min="8187" max="8187" width="8.75" style="1" customWidth="1"/>
    <col min="8188" max="8188" width="9.25" style="1" customWidth="1"/>
    <col min="8189" max="8189" width="11.375" style="1" customWidth="1"/>
    <col min="8190" max="8190" width="10.5" style="1" customWidth="1"/>
    <col min="8191" max="8428" width="9" style="1"/>
    <col min="8429" max="8429" width="33.125" style="1" customWidth="1"/>
    <col min="8430" max="8430" width="7.5" style="1" customWidth="1"/>
    <col min="8431" max="8431" width="8.25" style="1" customWidth="1"/>
    <col min="8432" max="8432" width="7.875" style="1" customWidth="1"/>
    <col min="8433" max="8433" width="8.625" style="1" customWidth="1"/>
    <col min="8434" max="8434" width="8.125" style="1" customWidth="1"/>
    <col min="8435" max="8435" width="7" style="1" customWidth="1"/>
    <col min="8436" max="8436" width="6.375" style="1" customWidth="1"/>
    <col min="8437" max="8437" width="7.25" style="1" customWidth="1"/>
    <col min="8438" max="8438" width="6.125" style="1" customWidth="1"/>
    <col min="8439" max="8439" width="6.75" style="1" customWidth="1"/>
    <col min="8440" max="8440" width="6.125" style="1" customWidth="1"/>
    <col min="8441" max="8441" width="5" style="1" customWidth="1"/>
    <col min="8442" max="8442" width="7.625" style="1" customWidth="1"/>
    <col min="8443" max="8443" width="8.75" style="1" customWidth="1"/>
    <col min="8444" max="8444" width="9.25" style="1" customWidth="1"/>
    <col min="8445" max="8445" width="11.375" style="1" customWidth="1"/>
    <col min="8446" max="8446" width="10.5" style="1" customWidth="1"/>
    <col min="8447" max="8684" width="5.75" style="1"/>
    <col min="8685" max="8685" width="33.125" style="1" customWidth="1"/>
    <col min="8686" max="8686" width="7.5" style="1" customWidth="1"/>
    <col min="8687" max="8687" width="8.25" style="1" customWidth="1"/>
    <col min="8688" max="8688" width="7.875" style="1" customWidth="1"/>
    <col min="8689" max="8689" width="8.625" style="1" customWidth="1"/>
    <col min="8690" max="8690" width="8.125" style="1" customWidth="1"/>
    <col min="8691" max="8691" width="7" style="1" customWidth="1"/>
    <col min="8692" max="8692" width="6.375" style="1" customWidth="1"/>
    <col min="8693" max="8693" width="7.25" style="1" customWidth="1"/>
    <col min="8694" max="8694" width="6.125" style="1" customWidth="1"/>
    <col min="8695" max="8695" width="6.75" style="1" customWidth="1"/>
    <col min="8696" max="8696" width="6.125" style="1" customWidth="1"/>
    <col min="8697" max="8697" width="5" style="1" customWidth="1"/>
    <col min="8698" max="8698" width="7.625" style="1" customWidth="1"/>
    <col min="8699" max="8699" width="8.75" style="1" customWidth="1"/>
    <col min="8700" max="8700" width="9.25" style="1" customWidth="1"/>
    <col min="8701" max="8701" width="11.375" style="1" customWidth="1"/>
    <col min="8702" max="8702" width="10.5" style="1" customWidth="1"/>
    <col min="8703" max="8940" width="5.75" style="1"/>
    <col min="8941" max="8941" width="33.125" style="1" customWidth="1"/>
    <col min="8942" max="8942" width="7.5" style="1" customWidth="1"/>
    <col min="8943" max="8943" width="8.25" style="1" customWidth="1"/>
    <col min="8944" max="8944" width="7.875" style="1" customWidth="1"/>
    <col min="8945" max="8945" width="8.625" style="1" customWidth="1"/>
    <col min="8946" max="8946" width="8.125" style="1" customWidth="1"/>
    <col min="8947" max="8947" width="7" style="1" customWidth="1"/>
    <col min="8948" max="8948" width="6.375" style="1" customWidth="1"/>
    <col min="8949" max="8949" width="7.25" style="1" customWidth="1"/>
    <col min="8950" max="8950" width="6.125" style="1" customWidth="1"/>
    <col min="8951" max="8951" width="6.75" style="1" customWidth="1"/>
    <col min="8952" max="8952" width="6.125" style="1" customWidth="1"/>
    <col min="8953" max="8953" width="5" style="1" customWidth="1"/>
    <col min="8954" max="8954" width="7.625" style="1" customWidth="1"/>
    <col min="8955" max="8955" width="8.75" style="1" customWidth="1"/>
    <col min="8956" max="8956" width="9.25" style="1" customWidth="1"/>
    <col min="8957" max="8957" width="11.375" style="1" customWidth="1"/>
    <col min="8958" max="8958" width="10.5" style="1" customWidth="1"/>
    <col min="8959" max="9196" width="5.75" style="1"/>
    <col min="9197" max="9197" width="33.125" style="1" customWidth="1"/>
    <col min="9198" max="9198" width="7.5" style="1" customWidth="1"/>
    <col min="9199" max="9199" width="8.25" style="1" customWidth="1"/>
    <col min="9200" max="9200" width="7.875" style="1" customWidth="1"/>
    <col min="9201" max="9201" width="8.625" style="1" customWidth="1"/>
    <col min="9202" max="9202" width="8.125" style="1" customWidth="1"/>
    <col min="9203" max="9203" width="7" style="1" customWidth="1"/>
    <col min="9204" max="9204" width="6.375" style="1" customWidth="1"/>
    <col min="9205" max="9205" width="7.25" style="1" customWidth="1"/>
    <col min="9206" max="9206" width="6.125" style="1" customWidth="1"/>
    <col min="9207" max="9207" width="6.75" style="1" customWidth="1"/>
    <col min="9208" max="9208" width="6.125" style="1" customWidth="1"/>
    <col min="9209" max="9209" width="5" style="1" customWidth="1"/>
    <col min="9210" max="9210" width="7.625" style="1" customWidth="1"/>
    <col min="9211" max="9211" width="8.75" style="1" customWidth="1"/>
    <col min="9212" max="9212" width="9.25" style="1" customWidth="1"/>
    <col min="9213" max="9213" width="11.375" style="1" customWidth="1"/>
    <col min="9214" max="9214" width="10.5" style="1" customWidth="1"/>
    <col min="9215" max="9452" width="9" style="1"/>
    <col min="9453" max="9453" width="33.125" style="1" customWidth="1"/>
    <col min="9454" max="9454" width="7.5" style="1" customWidth="1"/>
    <col min="9455" max="9455" width="8.25" style="1" customWidth="1"/>
    <col min="9456" max="9456" width="7.875" style="1" customWidth="1"/>
    <col min="9457" max="9457" width="8.625" style="1" customWidth="1"/>
    <col min="9458" max="9458" width="8.125" style="1" customWidth="1"/>
    <col min="9459" max="9459" width="7" style="1" customWidth="1"/>
    <col min="9460" max="9460" width="6.375" style="1" customWidth="1"/>
    <col min="9461" max="9461" width="7.25" style="1" customWidth="1"/>
    <col min="9462" max="9462" width="6.125" style="1" customWidth="1"/>
    <col min="9463" max="9463" width="6.75" style="1" customWidth="1"/>
    <col min="9464" max="9464" width="6.125" style="1" customWidth="1"/>
    <col min="9465" max="9465" width="5" style="1" customWidth="1"/>
    <col min="9466" max="9466" width="7.625" style="1" customWidth="1"/>
    <col min="9467" max="9467" width="8.75" style="1" customWidth="1"/>
    <col min="9468" max="9468" width="9.25" style="1" customWidth="1"/>
    <col min="9469" max="9469" width="11.375" style="1" customWidth="1"/>
    <col min="9470" max="9470" width="10.5" style="1" customWidth="1"/>
    <col min="9471" max="9708" width="5.75" style="1"/>
    <col min="9709" max="9709" width="33.125" style="1" customWidth="1"/>
    <col min="9710" max="9710" width="7.5" style="1" customWidth="1"/>
    <col min="9711" max="9711" width="8.25" style="1" customWidth="1"/>
    <col min="9712" max="9712" width="7.875" style="1" customWidth="1"/>
    <col min="9713" max="9713" width="8.625" style="1" customWidth="1"/>
    <col min="9714" max="9714" width="8.125" style="1" customWidth="1"/>
    <col min="9715" max="9715" width="7" style="1" customWidth="1"/>
    <col min="9716" max="9716" width="6.375" style="1" customWidth="1"/>
    <col min="9717" max="9717" width="7.25" style="1" customWidth="1"/>
    <col min="9718" max="9718" width="6.125" style="1" customWidth="1"/>
    <col min="9719" max="9719" width="6.75" style="1" customWidth="1"/>
    <col min="9720" max="9720" width="6.125" style="1" customWidth="1"/>
    <col min="9721" max="9721" width="5" style="1" customWidth="1"/>
    <col min="9722" max="9722" width="7.625" style="1" customWidth="1"/>
    <col min="9723" max="9723" width="8.75" style="1" customWidth="1"/>
    <col min="9724" max="9724" width="9.25" style="1" customWidth="1"/>
    <col min="9725" max="9725" width="11.375" style="1" customWidth="1"/>
    <col min="9726" max="9726" width="10.5" style="1" customWidth="1"/>
    <col min="9727" max="9964" width="5.75" style="1"/>
    <col min="9965" max="9965" width="33.125" style="1" customWidth="1"/>
    <col min="9966" max="9966" width="7.5" style="1" customWidth="1"/>
    <col min="9967" max="9967" width="8.25" style="1" customWidth="1"/>
    <col min="9968" max="9968" width="7.875" style="1" customWidth="1"/>
    <col min="9969" max="9969" width="8.625" style="1" customWidth="1"/>
    <col min="9970" max="9970" width="8.125" style="1" customWidth="1"/>
    <col min="9971" max="9971" width="7" style="1" customWidth="1"/>
    <col min="9972" max="9972" width="6.375" style="1" customWidth="1"/>
    <col min="9973" max="9973" width="7.25" style="1" customWidth="1"/>
    <col min="9974" max="9974" width="6.125" style="1" customWidth="1"/>
    <col min="9975" max="9975" width="6.75" style="1" customWidth="1"/>
    <col min="9976" max="9976" width="6.125" style="1" customWidth="1"/>
    <col min="9977" max="9977" width="5" style="1" customWidth="1"/>
    <col min="9978" max="9978" width="7.625" style="1" customWidth="1"/>
    <col min="9979" max="9979" width="8.75" style="1" customWidth="1"/>
    <col min="9980" max="9980" width="9.25" style="1" customWidth="1"/>
    <col min="9981" max="9981" width="11.375" style="1" customWidth="1"/>
    <col min="9982" max="9982" width="10.5" style="1" customWidth="1"/>
    <col min="9983" max="10220" width="5.75" style="1"/>
    <col min="10221" max="10221" width="33.125" style="1" customWidth="1"/>
    <col min="10222" max="10222" width="7.5" style="1" customWidth="1"/>
    <col min="10223" max="10223" width="8.25" style="1" customWidth="1"/>
    <col min="10224" max="10224" width="7.875" style="1" customWidth="1"/>
    <col min="10225" max="10225" width="8.625" style="1" customWidth="1"/>
    <col min="10226" max="10226" width="8.125" style="1" customWidth="1"/>
    <col min="10227" max="10227" width="7" style="1" customWidth="1"/>
    <col min="10228" max="10228" width="6.375" style="1" customWidth="1"/>
    <col min="10229" max="10229" width="7.25" style="1" customWidth="1"/>
    <col min="10230" max="10230" width="6.125" style="1" customWidth="1"/>
    <col min="10231" max="10231" width="6.75" style="1" customWidth="1"/>
    <col min="10232" max="10232" width="6.125" style="1" customWidth="1"/>
    <col min="10233" max="10233" width="5" style="1" customWidth="1"/>
    <col min="10234" max="10234" width="7.625" style="1" customWidth="1"/>
    <col min="10235" max="10235" width="8.75" style="1" customWidth="1"/>
    <col min="10236" max="10236" width="9.25" style="1" customWidth="1"/>
    <col min="10237" max="10237" width="11.375" style="1" customWidth="1"/>
    <col min="10238" max="10238" width="10.5" style="1" customWidth="1"/>
    <col min="10239" max="10476" width="9" style="1"/>
    <col min="10477" max="10477" width="33.125" style="1" customWidth="1"/>
    <col min="10478" max="10478" width="7.5" style="1" customWidth="1"/>
    <col min="10479" max="10479" width="8.25" style="1" customWidth="1"/>
    <col min="10480" max="10480" width="7.875" style="1" customWidth="1"/>
    <col min="10481" max="10481" width="8.625" style="1" customWidth="1"/>
    <col min="10482" max="10482" width="8.125" style="1" customWidth="1"/>
    <col min="10483" max="10483" width="7" style="1" customWidth="1"/>
    <col min="10484" max="10484" width="6.375" style="1" customWidth="1"/>
    <col min="10485" max="10485" width="7.25" style="1" customWidth="1"/>
    <col min="10486" max="10486" width="6.125" style="1" customWidth="1"/>
    <col min="10487" max="10487" width="6.75" style="1" customWidth="1"/>
    <col min="10488" max="10488" width="6.125" style="1" customWidth="1"/>
    <col min="10489" max="10489" width="5" style="1" customWidth="1"/>
    <col min="10490" max="10490" width="7.625" style="1" customWidth="1"/>
    <col min="10491" max="10491" width="8.75" style="1" customWidth="1"/>
    <col min="10492" max="10492" width="9.25" style="1" customWidth="1"/>
    <col min="10493" max="10493" width="11.375" style="1" customWidth="1"/>
    <col min="10494" max="10494" width="10.5" style="1" customWidth="1"/>
    <col min="10495" max="10732" width="5.75" style="1"/>
    <col min="10733" max="10733" width="33.125" style="1" customWidth="1"/>
    <col min="10734" max="10734" width="7.5" style="1" customWidth="1"/>
    <col min="10735" max="10735" width="8.25" style="1" customWidth="1"/>
    <col min="10736" max="10736" width="7.875" style="1" customWidth="1"/>
    <col min="10737" max="10737" width="8.625" style="1" customWidth="1"/>
    <col min="10738" max="10738" width="8.125" style="1" customWidth="1"/>
    <col min="10739" max="10739" width="7" style="1" customWidth="1"/>
    <col min="10740" max="10740" width="6.375" style="1" customWidth="1"/>
    <col min="10741" max="10741" width="7.25" style="1" customWidth="1"/>
    <col min="10742" max="10742" width="6.125" style="1" customWidth="1"/>
    <col min="10743" max="10743" width="6.75" style="1" customWidth="1"/>
    <col min="10744" max="10744" width="6.125" style="1" customWidth="1"/>
    <col min="10745" max="10745" width="5" style="1" customWidth="1"/>
    <col min="10746" max="10746" width="7.625" style="1" customWidth="1"/>
    <col min="10747" max="10747" width="8.75" style="1" customWidth="1"/>
    <col min="10748" max="10748" width="9.25" style="1" customWidth="1"/>
    <col min="10749" max="10749" width="11.375" style="1" customWidth="1"/>
    <col min="10750" max="10750" width="10.5" style="1" customWidth="1"/>
    <col min="10751" max="10988" width="5.75" style="1"/>
    <col min="10989" max="10989" width="33.125" style="1" customWidth="1"/>
    <col min="10990" max="10990" width="7.5" style="1" customWidth="1"/>
    <col min="10991" max="10991" width="8.25" style="1" customWidth="1"/>
    <col min="10992" max="10992" width="7.875" style="1" customWidth="1"/>
    <col min="10993" max="10993" width="8.625" style="1" customWidth="1"/>
    <col min="10994" max="10994" width="8.125" style="1" customWidth="1"/>
    <col min="10995" max="10995" width="7" style="1" customWidth="1"/>
    <col min="10996" max="10996" width="6.375" style="1" customWidth="1"/>
    <col min="10997" max="10997" width="7.25" style="1" customWidth="1"/>
    <col min="10998" max="10998" width="6.125" style="1" customWidth="1"/>
    <col min="10999" max="10999" width="6.75" style="1" customWidth="1"/>
    <col min="11000" max="11000" width="6.125" style="1" customWidth="1"/>
    <col min="11001" max="11001" width="5" style="1" customWidth="1"/>
    <col min="11002" max="11002" width="7.625" style="1" customWidth="1"/>
    <col min="11003" max="11003" width="8.75" style="1" customWidth="1"/>
    <col min="11004" max="11004" width="9.25" style="1" customWidth="1"/>
    <col min="11005" max="11005" width="11.375" style="1" customWidth="1"/>
    <col min="11006" max="11006" width="10.5" style="1" customWidth="1"/>
    <col min="11007" max="11244" width="5.75" style="1"/>
    <col min="11245" max="11245" width="33.125" style="1" customWidth="1"/>
    <col min="11246" max="11246" width="7.5" style="1" customWidth="1"/>
    <col min="11247" max="11247" width="8.25" style="1" customWidth="1"/>
    <col min="11248" max="11248" width="7.875" style="1" customWidth="1"/>
    <col min="11249" max="11249" width="8.625" style="1" customWidth="1"/>
    <col min="11250" max="11250" width="8.125" style="1" customWidth="1"/>
    <col min="11251" max="11251" width="7" style="1" customWidth="1"/>
    <col min="11252" max="11252" width="6.375" style="1" customWidth="1"/>
    <col min="11253" max="11253" width="7.25" style="1" customWidth="1"/>
    <col min="11254" max="11254" width="6.125" style="1" customWidth="1"/>
    <col min="11255" max="11255" width="6.75" style="1" customWidth="1"/>
    <col min="11256" max="11256" width="6.125" style="1" customWidth="1"/>
    <col min="11257" max="11257" width="5" style="1" customWidth="1"/>
    <col min="11258" max="11258" width="7.625" style="1" customWidth="1"/>
    <col min="11259" max="11259" width="8.75" style="1" customWidth="1"/>
    <col min="11260" max="11260" width="9.25" style="1" customWidth="1"/>
    <col min="11261" max="11261" width="11.375" style="1" customWidth="1"/>
    <col min="11262" max="11262" width="10.5" style="1" customWidth="1"/>
    <col min="11263" max="11500" width="9" style="1"/>
    <col min="11501" max="11501" width="33.125" style="1" customWidth="1"/>
    <col min="11502" max="11502" width="7.5" style="1" customWidth="1"/>
    <col min="11503" max="11503" width="8.25" style="1" customWidth="1"/>
    <col min="11504" max="11504" width="7.875" style="1" customWidth="1"/>
    <col min="11505" max="11505" width="8.625" style="1" customWidth="1"/>
    <col min="11506" max="11506" width="8.125" style="1" customWidth="1"/>
    <col min="11507" max="11507" width="7" style="1" customWidth="1"/>
    <col min="11508" max="11508" width="6.375" style="1" customWidth="1"/>
    <col min="11509" max="11509" width="7.25" style="1" customWidth="1"/>
    <col min="11510" max="11510" width="6.125" style="1" customWidth="1"/>
    <col min="11511" max="11511" width="6.75" style="1" customWidth="1"/>
    <col min="11512" max="11512" width="6.125" style="1" customWidth="1"/>
    <col min="11513" max="11513" width="5" style="1" customWidth="1"/>
    <col min="11514" max="11514" width="7.625" style="1" customWidth="1"/>
    <col min="11515" max="11515" width="8.75" style="1" customWidth="1"/>
    <col min="11516" max="11516" width="9.25" style="1" customWidth="1"/>
    <col min="11517" max="11517" width="11.375" style="1" customWidth="1"/>
    <col min="11518" max="11518" width="10.5" style="1" customWidth="1"/>
    <col min="11519" max="11756" width="5.75" style="1"/>
    <col min="11757" max="11757" width="33.125" style="1" customWidth="1"/>
    <col min="11758" max="11758" width="7.5" style="1" customWidth="1"/>
    <col min="11759" max="11759" width="8.25" style="1" customWidth="1"/>
    <col min="11760" max="11760" width="7.875" style="1" customWidth="1"/>
    <col min="11761" max="11761" width="8.625" style="1" customWidth="1"/>
    <col min="11762" max="11762" width="8.125" style="1" customWidth="1"/>
    <col min="11763" max="11763" width="7" style="1" customWidth="1"/>
    <col min="11764" max="11764" width="6.375" style="1" customWidth="1"/>
    <col min="11765" max="11765" width="7.25" style="1" customWidth="1"/>
    <col min="11766" max="11766" width="6.125" style="1" customWidth="1"/>
    <col min="11767" max="11767" width="6.75" style="1" customWidth="1"/>
    <col min="11768" max="11768" width="6.125" style="1" customWidth="1"/>
    <col min="11769" max="11769" width="5" style="1" customWidth="1"/>
    <col min="11770" max="11770" width="7.625" style="1" customWidth="1"/>
    <col min="11771" max="11771" width="8.75" style="1" customWidth="1"/>
    <col min="11772" max="11772" width="9.25" style="1" customWidth="1"/>
    <col min="11773" max="11773" width="11.375" style="1" customWidth="1"/>
    <col min="11774" max="11774" width="10.5" style="1" customWidth="1"/>
    <col min="11775" max="12012" width="5.75" style="1"/>
    <col min="12013" max="12013" width="33.125" style="1" customWidth="1"/>
    <col min="12014" max="12014" width="7.5" style="1" customWidth="1"/>
    <col min="12015" max="12015" width="8.25" style="1" customWidth="1"/>
    <col min="12016" max="12016" width="7.875" style="1" customWidth="1"/>
    <col min="12017" max="12017" width="8.625" style="1" customWidth="1"/>
    <col min="12018" max="12018" width="8.125" style="1" customWidth="1"/>
    <col min="12019" max="12019" width="7" style="1" customWidth="1"/>
    <col min="12020" max="12020" width="6.375" style="1" customWidth="1"/>
    <col min="12021" max="12021" width="7.25" style="1" customWidth="1"/>
    <col min="12022" max="12022" width="6.125" style="1" customWidth="1"/>
    <col min="12023" max="12023" width="6.75" style="1" customWidth="1"/>
    <col min="12024" max="12024" width="6.125" style="1" customWidth="1"/>
    <col min="12025" max="12025" width="5" style="1" customWidth="1"/>
    <col min="12026" max="12026" width="7.625" style="1" customWidth="1"/>
    <col min="12027" max="12027" width="8.75" style="1" customWidth="1"/>
    <col min="12028" max="12028" width="9.25" style="1" customWidth="1"/>
    <col min="12029" max="12029" width="11.375" style="1" customWidth="1"/>
    <col min="12030" max="12030" width="10.5" style="1" customWidth="1"/>
    <col min="12031" max="12268" width="5.75" style="1"/>
    <col min="12269" max="12269" width="33.125" style="1" customWidth="1"/>
    <col min="12270" max="12270" width="7.5" style="1" customWidth="1"/>
    <col min="12271" max="12271" width="8.25" style="1" customWidth="1"/>
    <col min="12272" max="12272" width="7.875" style="1" customWidth="1"/>
    <col min="12273" max="12273" width="8.625" style="1" customWidth="1"/>
    <col min="12274" max="12274" width="8.125" style="1" customWidth="1"/>
    <col min="12275" max="12275" width="7" style="1" customWidth="1"/>
    <col min="12276" max="12276" width="6.375" style="1" customWidth="1"/>
    <col min="12277" max="12277" width="7.25" style="1" customWidth="1"/>
    <col min="12278" max="12278" width="6.125" style="1" customWidth="1"/>
    <col min="12279" max="12279" width="6.75" style="1" customWidth="1"/>
    <col min="12280" max="12280" width="6.125" style="1" customWidth="1"/>
    <col min="12281" max="12281" width="5" style="1" customWidth="1"/>
    <col min="12282" max="12282" width="7.625" style="1" customWidth="1"/>
    <col min="12283" max="12283" width="8.75" style="1" customWidth="1"/>
    <col min="12284" max="12284" width="9.25" style="1" customWidth="1"/>
    <col min="12285" max="12285" width="11.375" style="1" customWidth="1"/>
    <col min="12286" max="12286" width="10.5" style="1" customWidth="1"/>
    <col min="12287" max="12524" width="9" style="1"/>
    <col min="12525" max="12525" width="33.125" style="1" customWidth="1"/>
    <col min="12526" max="12526" width="7.5" style="1" customWidth="1"/>
    <col min="12527" max="12527" width="8.25" style="1" customWidth="1"/>
    <col min="12528" max="12528" width="7.875" style="1" customWidth="1"/>
    <col min="12529" max="12529" width="8.625" style="1" customWidth="1"/>
    <col min="12530" max="12530" width="8.125" style="1" customWidth="1"/>
    <col min="12531" max="12531" width="7" style="1" customWidth="1"/>
    <col min="12532" max="12532" width="6.375" style="1" customWidth="1"/>
    <col min="12533" max="12533" width="7.25" style="1" customWidth="1"/>
    <col min="12534" max="12534" width="6.125" style="1" customWidth="1"/>
    <col min="12535" max="12535" width="6.75" style="1" customWidth="1"/>
    <col min="12536" max="12536" width="6.125" style="1" customWidth="1"/>
    <col min="12537" max="12537" width="5" style="1" customWidth="1"/>
    <col min="12538" max="12538" width="7.625" style="1" customWidth="1"/>
    <col min="12539" max="12539" width="8.75" style="1" customWidth="1"/>
    <col min="12540" max="12540" width="9.25" style="1" customWidth="1"/>
    <col min="12541" max="12541" width="11.375" style="1" customWidth="1"/>
    <col min="12542" max="12542" width="10.5" style="1" customWidth="1"/>
    <col min="12543" max="12780" width="5.75" style="1"/>
    <col min="12781" max="12781" width="33.125" style="1" customWidth="1"/>
    <col min="12782" max="12782" width="7.5" style="1" customWidth="1"/>
    <col min="12783" max="12783" width="8.25" style="1" customWidth="1"/>
    <col min="12784" max="12784" width="7.875" style="1" customWidth="1"/>
    <col min="12785" max="12785" width="8.625" style="1" customWidth="1"/>
    <col min="12786" max="12786" width="8.125" style="1" customWidth="1"/>
    <col min="12787" max="12787" width="7" style="1" customWidth="1"/>
    <col min="12788" max="12788" width="6.375" style="1" customWidth="1"/>
    <col min="12789" max="12789" width="7.25" style="1" customWidth="1"/>
    <col min="12790" max="12790" width="6.125" style="1" customWidth="1"/>
    <col min="12791" max="12791" width="6.75" style="1" customWidth="1"/>
    <col min="12792" max="12792" width="6.125" style="1" customWidth="1"/>
    <col min="12793" max="12793" width="5" style="1" customWidth="1"/>
    <col min="12794" max="12794" width="7.625" style="1" customWidth="1"/>
    <col min="12795" max="12795" width="8.75" style="1" customWidth="1"/>
    <col min="12796" max="12796" width="9.25" style="1" customWidth="1"/>
    <col min="12797" max="12797" width="11.375" style="1" customWidth="1"/>
    <col min="12798" max="12798" width="10.5" style="1" customWidth="1"/>
    <col min="12799" max="13036" width="5.75" style="1"/>
    <col min="13037" max="13037" width="33.125" style="1" customWidth="1"/>
    <col min="13038" max="13038" width="7.5" style="1" customWidth="1"/>
    <col min="13039" max="13039" width="8.25" style="1" customWidth="1"/>
    <col min="13040" max="13040" width="7.875" style="1" customWidth="1"/>
    <col min="13041" max="13041" width="8.625" style="1" customWidth="1"/>
    <col min="13042" max="13042" width="8.125" style="1" customWidth="1"/>
    <col min="13043" max="13043" width="7" style="1" customWidth="1"/>
    <col min="13044" max="13044" width="6.375" style="1" customWidth="1"/>
    <col min="13045" max="13045" width="7.25" style="1" customWidth="1"/>
    <col min="13046" max="13046" width="6.125" style="1" customWidth="1"/>
    <col min="13047" max="13047" width="6.75" style="1" customWidth="1"/>
    <col min="13048" max="13048" width="6.125" style="1" customWidth="1"/>
    <col min="13049" max="13049" width="5" style="1" customWidth="1"/>
    <col min="13050" max="13050" width="7.625" style="1" customWidth="1"/>
    <col min="13051" max="13051" width="8.75" style="1" customWidth="1"/>
    <col min="13052" max="13052" width="9.25" style="1" customWidth="1"/>
    <col min="13053" max="13053" width="11.375" style="1" customWidth="1"/>
    <col min="13054" max="13054" width="10.5" style="1" customWidth="1"/>
    <col min="13055" max="13292" width="5.75" style="1"/>
    <col min="13293" max="13293" width="33.125" style="1" customWidth="1"/>
    <col min="13294" max="13294" width="7.5" style="1" customWidth="1"/>
    <col min="13295" max="13295" width="8.25" style="1" customWidth="1"/>
    <col min="13296" max="13296" width="7.875" style="1" customWidth="1"/>
    <col min="13297" max="13297" width="8.625" style="1" customWidth="1"/>
    <col min="13298" max="13298" width="8.125" style="1" customWidth="1"/>
    <col min="13299" max="13299" width="7" style="1" customWidth="1"/>
    <col min="13300" max="13300" width="6.375" style="1" customWidth="1"/>
    <col min="13301" max="13301" width="7.25" style="1" customWidth="1"/>
    <col min="13302" max="13302" width="6.125" style="1" customWidth="1"/>
    <col min="13303" max="13303" width="6.75" style="1" customWidth="1"/>
    <col min="13304" max="13304" width="6.125" style="1" customWidth="1"/>
    <col min="13305" max="13305" width="5" style="1" customWidth="1"/>
    <col min="13306" max="13306" width="7.625" style="1" customWidth="1"/>
    <col min="13307" max="13307" width="8.75" style="1" customWidth="1"/>
    <col min="13308" max="13308" width="9.25" style="1" customWidth="1"/>
    <col min="13309" max="13309" width="11.375" style="1" customWidth="1"/>
    <col min="13310" max="13310" width="10.5" style="1" customWidth="1"/>
    <col min="13311" max="13548" width="9" style="1"/>
    <col min="13549" max="13549" width="33.125" style="1" customWidth="1"/>
    <col min="13550" max="13550" width="7.5" style="1" customWidth="1"/>
    <col min="13551" max="13551" width="8.25" style="1" customWidth="1"/>
    <col min="13552" max="13552" width="7.875" style="1" customWidth="1"/>
    <col min="13553" max="13553" width="8.625" style="1" customWidth="1"/>
    <col min="13554" max="13554" width="8.125" style="1" customWidth="1"/>
    <col min="13555" max="13555" width="7" style="1" customWidth="1"/>
    <col min="13556" max="13556" width="6.375" style="1" customWidth="1"/>
    <col min="13557" max="13557" width="7.25" style="1" customWidth="1"/>
    <col min="13558" max="13558" width="6.125" style="1" customWidth="1"/>
    <col min="13559" max="13559" width="6.75" style="1" customWidth="1"/>
    <col min="13560" max="13560" width="6.125" style="1" customWidth="1"/>
    <col min="13561" max="13561" width="5" style="1" customWidth="1"/>
    <col min="13562" max="13562" width="7.625" style="1" customWidth="1"/>
    <col min="13563" max="13563" width="8.75" style="1" customWidth="1"/>
    <col min="13564" max="13564" width="9.25" style="1" customWidth="1"/>
    <col min="13565" max="13565" width="11.375" style="1" customWidth="1"/>
    <col min="13566" max="13566" width="10.5" style="1" customWidth="1"/>
    <col min="13567" max="13804" width="5.75" style="1"/>
    <col min="13805" max="13805" width="33.125" style="1" customWidth="1"/>
    <col min="13806" max="13806" width="7.5" style="1" customWidth="1"/>
    <col min="13807" max="13807" width="8.25" style="1" customWidth="1"/>
    <col min="13808" max="13808" width="7.875" style="1" customWidth="1"/>
    <col min="13809" max="13809" width="8.625" style="1" customWidth="1"/>
    <col min="13810" max="13810" width="8.125" style="1" customWidth="1"/>
    <col min="13811" max="13811" width="7" style="1" customWidth="1"/>
    <col min="13812" max="13812" width="6.375" style="1" customWidth="1"/>
    <col min="13813" max="13813" width="7.25" style="1" customWidth="1"/>
    <col min="13814" max="13814" width="6.125" style="1" customWidth="1"/>
    <col min="13815" max="13815" width="6.75" style="1" customWidth="1"/>
    <col min="13816" max="13816" width="6.125" style="1" customWidth="1"/>
    <col min="13817" max="13817" width="5" style="1" customWidth="1"/>
    <col min="13818" max="13818" width="7.625" style="1" customWidth="1"/>
    <col min="13819" max="13819" width="8.75" style="1" customWidth="1"/>
    <col min="13820" max="13820" width="9.25" style="1" customWidth="1"/>
    <col min="13821" max="13821" width="11.375" style="1" customWidth="1"/>
    <col min="13822" max="13822" width="10.5" style="1" customWidth="1"/>
    <col min="13823" max="14060" width="5.75" style="1"/>
    <col min="14061" max="14061" width="33.125" style="1" customWidth="1"/>
    <col min="14062" max="14062" width="7.5" style="1" customWidth="1"/>
    <col min="14063" max="14063" width="8.25" style="1" customWidth="1"/>
    <col min="14064" max="14064" width="7.875" style="1" customWidth="1"/>
    <col min="14065" max="14065" width="8.625" style="1" customWidth="1"/>
    <col min="14066" max="14066" width="8.125" style="1" customWidth="1"/>
    <col min="14067" max="14067" width="7" style="1" customWidth="1"/>
    <col min="14068" max="14068" width="6.375" style="1" customWidth="1"/>
    <col min="14069" max="14069" width="7.25" style="1" customWidth="1"/>
    <col min="14070" max="14070" width="6.125" style="1" customWidth="1"/>
    <col min="14071" max="14071" width="6.75" style="1" customWidth="1"/>
    <col min="14072" max="14072" width="6.125" style="1" customWidth="1"/>
    <col min="14073" max="14073" width="5" style="1" customWidth="1"/>
    <col min="14074" max="14074" width="7.625" style="1" customWidth="1"/>
    <col min="14075" max="14075" width="8.75" style="1" customWidth="1"/>
    <col min="14076" max="14076" width="9.25" style="1" customWidth="1"/>
    <col min="14077" max="14077" width="11.375" style="1" customWidth="1"/>
    <col min="14078" max="14078" width="10.5" style="1" customWidth="1"/>
    <col min="14079" max="14316" width="5.75" style="1"/>
    <col min="14317" max="14317" width="33.125" style="1" customWidth="1"/>
    <col min="14318" max="14318" width="7.5" style="1" customWidth="1"/>
    <col min="14319" max="14319" width="8.25" style="1" customWidth="1"/>
    <col min="14320" max="14320" width="7.875" style="1" customWidth="1"/>
    <col min="14321" max="14321" width="8.625" style="1" customWidth="1"/>
    <col min="14322" max="14322" width="8.125" style="1" customWidth="1"/>
    <col min="14323" max="14323" width="7" style="1" customWidth="1"/>
    <col min="14324" max="14324" width="6.375" style="1" customWidth="1"/>
    <col min="14325" max="14325" width="7.25" style="1" customWidth="1"/>
    <col min="14326" max="14326" width="6.125" style="1" customWidth="1"/>
    <col min="14327" max="14327" width="6.75" style="1" customWidth="1"/>
    <col min="14328" max="14328" width="6.125" style="1" customWidth="1"/>
    <col min="14329" max="14329" width="5" style="1" customWidth="1"/>
    <col min="14330" max="14330" width="7.625" style="1" customWidth="1"/>
    <col min="14331" max="14331" width="8.75" style="1" customWidth="1"/>
    <col min="14332" max="14332" width="9.25" style="1" customWidth="1"/>
    <col min="14333" max="14333" width="11.375" style="1" customWidth="1"/>
    <col min="14334" max="14334" width="10.5" style="1" customWidth="1"/>
    <col min="14335" max="14572" width="9" style="1"/>
    <col min="14573" max="14573" width="33.125" style="1" customWidth="1"/>
    <col min="14574" max="14574" width="7.5" style="1" customWidth="1"/>
    <col min="14575" max="14575" width="8.25" style="1" customWidth="1"/>
    <col min="14576" max="14576" width="7.875" style="1" customWidth="1"/>
    <col min="14577" max="14577" width="8.625" style="1" customWidth="1"/>
    <col min="14578" max="14578" width="8.125" style="1" customWidth="1"/>
    <col min="14579" max="14579" width="7" style="1" customWidth="1"/>
    <col min="14580" max="14580" width="6.375" style="1" customWidth="1"/>
    <col min="14581" max="14581" width="7.25" style="1" customWidth="1"/>
    <col min="14582" max="14582" width="6.125" style="1" customWidth="1"/>
    <col min="14583" max="14583" width="6.75" style="1" customWidth="1"/>
    <col min="14584" max="14584" width="6.125" style="1" customWidth="1"/>
    <col min="14585" max="14585" width="5" style="1" customWidth="1"/>
    <col min="14586" max="14586" width="7.625" style="1" customWidth="1"/>
    <col min="14587" max="14587" width="8.75" style="1" customWidth="1"/>
    <col min="14588" max="14588" width="9.25" style="1" customWidth="1"/>
    <col min="14589" max="14589" width="11.375" style="1" customWidth="1"/>
    <col min="14590" max="14590" width="10.5" style="1" customWidth="1"/>
    <col min="14591" max="14828" width="5.75" style="1"/>
    <col min="14829" max="14829" width="33.125" style="1" customWidth="1"/>
    <col min="14830" max="14830" width="7.5" style="1" customWidth="1"/>
    <col min="14831" max="14831" width="8.25" style="1" customWidth="1"/>
    <col min="14832" max="14832" width="7.875" style="1" customWidth="1"/>
    <col min="14833" max="14833" width="8.625" style="1" customWidth="1"/>
    <col min="14834" max="14834" width="8.125" style="1" customWidth="1"/>
    <col min="14835" max="14835" width="7" style="1" customWidth="1"/>
    <col min="14836" max="14836" width="6.375" style="1" customWidth="1"/>
    <col min="14837" max="14837" width="7.25" style="1" customWidth="1"/>
    <col min="14838" max="14838" width="6.125" style="1" customWidth="1"/>
    <col min="14839" max="14839" width="6.75" style="1" customWidth="1"/>
    <col min="14840" max="14840" width="6.125" style="1" customWidth="1"/>
    <col min="14841" max="14841" width="5" style="1" customWidth="1"/>
    <col min="14842" max="14842" width="7.625" style="1" customWidth="1"/>
    <col min="14843" max="14843" width="8.75" style="1" customWidth="1"/>
    <col min="14844" max="14844" width="9.25" style="1" customWidth="1"/>
    <col min="14845" max="14845" width="11.375" style="1" customWidth="1"/>
    <col min="14846" max="14846" width="10.5" style="1" customWidth="1"/>
    <col min="14847" max="15084" width="5.75" style="1"/>
    <col min="15085" max="15085" width="33.125" style="1" customWidth="1"/>
    <col min="15086" max="15086" width="7.5" style="1" customWidth="1"/>
    <col min="15087" max="15087" width="8.25" style="1" customWidth="1"/>
    <col min="15088" max="15088" width="7.875" style="1" customWidth="1"/>
    <col min="15089" max="15089" width="8.625" style="1" customWidth="1"/>
    <col min="15090" max="15090" width="8.125" style="1" customWidth="1"/>
    <col min="15091" max="15091" width="7" style="1" customWidth="1"/>
    <col min="15092" max="15092" width="6.375" style="1" customWidth="1"/>
    <col min="15093" max="15093" width="7.25" style="1" customWidth="1"/>
    <col min="15094" max="15094" width="6.125" style="1" customWidth="1"/>
    <col min="15095" max="15095" width="6.75" style="1" customWidth="1"/>
    <col min="15096" max="15096" width="6.125" style="1" customWidth="1"/>
    <col min="15097" max="15097" width="5" style="1" customWidth="1"/>
    <col min="15098" max="15098" width="7.625" style="1" customWidth="1"/>
    <col min="15099" max="15099" width="8.75" style="1" customWidth="1"/>
    <col min="15100" max="15100" width="9.25" style="1" customWidth="1"/>
    <col min="15101" max="15101" width="11.375" style="1" customWidth="1"/>
    <col min="15102" max="15102" width="10.5" style="1" customWidth="1"/>
    <col min="15103" max="15340" width="5.75" style="1"/>
    <col min="15341" max="15341" width="33.125" style="1" customWidth="1"/>
    <col min="15342" max="15342" width="7.5" style="1" customWidth="1"/>
    <col min="15343" max="15343" width="8.25" style="1" customWidth="1"/>
    <col min="15344" max="15344" width="7.875" style="1" customWidth="1"/>
    <col min="15345" max="15345" width="8.625" style="1" customWidth="1"/>
    <col min="15346" max="15346" width="8.125" style="1" customWidth="1"/>
    <col min="15347" max="15347" width="7" style="1" customWidth="1"/>
    <col min="15348" max="15348" width="6.375" style="1" customWidth="1"/>
    <col min="15349" max="15349" width="7.25" style="1" customWidth="1"/>
    <col min="15350" max="15350" width="6.125" style="1" customWidth="1"/>
    <col min="15351" max="15351" width="6.75" style="1" customWidth="1"/>
    <col min="15352" max="15352" width="6.125" style="1" customWidth="1"/>
    <col min="15353" max="15353" width="5" style="1" customWidth="1"/>
    <col min="15354" max="15354" width="7.625" style="1" customWidth="1"/>
    <col min="15355" max="15355" width="8.75" style="1" customWidth="1"/>
    <col min="15356" max="15356" width="9.25" style="1" customWidth="1"/>
    <col min="15357" max="15357" width="11.375" style="1" customWidth="1"/>
    <col min="15358" max="15358" width="10.5" style="1" customWidth="1"/>
    <col min="15359" max="15596" width="9" style="1"/>
    <col min="15597" max="15597" width="33.125" style="1" customWidth="1"/>
    <col min="15598" max="15598" width="7.5" style="1" customWidth="1"/>
    <col min="15599" max="15599" width="8.25" style="1" customWidth="1"/>
    <col min="15600" max="15600" width="7.875" style="1" customWidth="1"/>
    <col min="15601" max="15601" width="8.625" style="1" customWidth="1"/>
    <col min="15602" max="15602" width="8.125" style="1" customWidth="1"/>
    <col min="15603" max="15603" width="7" style="1" customWidth="1"/>
    <col min="15604" max="15604" width="6.375" style="1" customWidth="1"/>
    <col min="15605" max="15605" width="7.25" style="1" customWidth="1"/>
    <col min="15606" max="15606" width="6.125" style="1" customWidth="1"/>
    <col min="15607" max="15607" width="6.75" style="1" customWidth="1"/>
    <col min="15608" max="15608" width="6.125" style="1" customWidth="1"/>
    <col min="15609" max="15609" width="5" style="1" customWidth="1"/>
    <col min="15610" max="15610" width="7.625" style="1" customWidth="1"/>
    <col min="15611" max="15611" width="8.75" style="1" customWidth="1"/>
    <col min="15612" max="15612" width="9.25" style="1" customWidth="1"/>
    <col min="15613" max="15613" width="11.375" style="1" customWidth="1"/>
    <col min="15614" max="15614" width="10.5" style="1" customWidth="1"/>
    <col min="15615" max="15852" width="5.75" style="1"/>
    <col min="15853" max="15853" width="33.125" style="1" customWidth="1"/>
    <col min="15854" max="15854" width="7.5" style="1" customWidth="1"/>
    <col min="15855" max="15855" width="8.25" style="1" customWidth="1"/>
    <col min="15856" max="15856" width="7.875" style="1" customWidth="1"/>
    <col min="15857" max="15857" width="8.625" style="1" customWidth="1"/>
    <col min="15858" max="15858" width="8.125" style="1" customWidth="1"/>
    <col min="15859" max="15859" width="7" style="1" customWidth="1"/>
    <col min="15860" max="15860" width="6.375" style="1" customWidth="1"/>
    <col min="15861" max="15861" width="7.25" style="1" customWidth="1"/>
    <col min="15862" max="15862" width="6.125" style="1" customWidth="1"/>
    <col min="15863" max="15863" width="6.75" style="1" customWidth="1"/>
    <col min="15864" max="15864" width="6.125" style="1" customWidth="1"/>
    <col min="15865" max="15865" width="5" style="1" customWidth="1"/>
    <col min="15866" max="15866" width="7.625" style="1" customWidth="1"/>
    <col min="15867" max="15867" width="8.75" style="1" customWidth="1"/>
    <col min="15868" max="15868" width="9.25" style="1" customWidth="1"/>
    <col min="15869" max="15869" width="11.375" style="1" customWidth="1"/>
    <col min="15870" max="15870" width="10.5" style="1" customWidth="1"/>
    <col min="15871" max="16108" width="5.75" style="1"/>
    <col min="16109" max="16109" width="33.125" style="1" customWidth="1"/>
    <col min="16110" max="16110" width="7.5" style="1" customWidth="1"/>
    <col min="16111" max="16111" width="8.25" style="1" customWidth="1"/>
    <col min="16112" max="16112" width="7.875" style="1" customWidth="1"/>
    <col min="16113" max="16113" width="8.625" style="1" customWidth="1"/>
    <col min="16114" max="16114" width="8.125" style="1" customWidth="1"/>
    <col min="16115" max="16115" width="7" style="1" customWidth="1"/>
    <col min="16116" max="16116" width="6.375" style="1" customWidth="1"/>
    <col min="16117" max="16117" width="7.25" style="1" customWidth="1"/>
    <col min="16118" max="16118" width="6.125" style="1" customWidth="1"/>
    <col min="16119" max="16119" width="6.75" style="1" customWidth="1"/>
    <col min="16120" max="16120" width="6.125" style="1" customWidth="1"/>
    <col min="16121" max="16121" width="5" style="1" customWidth="1"/>
    <col min="16122" max="16122" width="7.625" style="1" customWidth="1"/>
    <col min="16123" max="16123" width="8.75" style="1" customWidth="1"/>
    <col min="16124" max="16124" width="9.25" style="1" customWidth="1"/>
    <col min="16125" max="16125" width="11.375" style="1" customWidth="1"/>
    <col min="16126" max="16126" width="10.5" style="1" customWidth="1"/>
    <col min="16127" max="16384" width="9" style="1"/>
  </cols>
  <sheetData>
    <row r="1" spans="1:54" s="51" customFormat="1" ht="27" customHeight="1" x14ac:dyDescent="0.5">
      <c r="A1" s="49" t="s">
        <v>125</v>
      </c>
      <c r="B1" s="50"/>
      <c r="AI1" s="51">
        <v>2559</v>
      </c>
      <c r="AJ1" s="51">
        <v>2558</v>
      </c>
      <c r="AK1" s="51" t="s">
        <v>150</v>
      </c>
      <c r="AM1" s="51" t="s">
        <v>151</v>
      </c>
      <c r="AN1" s="51" t="s">
        <v>152</v>
      </c>
    </row>
    <row r="2" spans="1:54" s="3" customFormat="1" ht="18" x14ac:dyDescent="0.4">
      <c r="A2" s="146" t="s">
        <v>0</v>
      </c>
      <c r="B2" s="149" t="s">
        <v>69</v>
      </c>
      <c r="C2" s="149"/>
      <c r="D2" s="149"/>
      <c r="E2" s="149"/>
      <c r="F2" s="149"/>
      <c r="G2" s="149" t="s">
        <v>38</v>
      </c>
      <c r="H2" s="149"/>
      <c r="I2" s="149"/>
      <c r="J2" s="149"/>
      <c r="K2" s="149"/>
      <c r="L2" s="149"/>
      <c r="M2" s="150" t="s">
        <v>58</v>
      </c>
      <c r="N2" s="151"/>
      <c r="O2" s="152"/>
      <c r="P2" s="162" t="s">
        <v>59</v>
      </c>
      <c r="Q2" s="163"/>
      <c r="R2" s="163"/>
      <c r="S2" s="163"/>
      <c r="T2" s="163"/>
      <c r="U2" s="164"/>
      <c r="V2" s="151" t="s">
        <v>67</v>
      </c>
      <c r="W2" s="151"/>
      <c r="X2" s="151"/>
      <c r="Y2" s="151"/>
      <c r="Z2" s="151"/>
      <c r="AA2" s="151"/>
      <c r="AB2" s="151"/>
      <c r="AC2" s="151"/>
      <c r="AD2" s="151"/>
      <c r="AE2" s="149" t="s">
        <v>68</v>
      </c>
      <c r="AF2" s="149"/>
      <c r="AG2" s="149"/>
      <c r="AH2" s="149"/>
      <c r="AI2" s="149" t="s">
        <v>110</v>
      </c>
      <c r="AJ2" s="2"/>
    </row>
    <row r="3" spans="1:54" s="3" customFormat="1" ht="18" x14ac:dyDescent="0.4">
      <c r="A3" s="147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4"/>
      <c r="O3" s="155"/>
      <c r="P3" s="165"/>
      <c r="Q3" s="166"/>
      <c r="R3" s="166"/>
      <c r="S3" s="166"/>
      <c r="T3" s="166"/>
      <c r="U3" s="167"/>
      <c r="V3" s="157"/>
      <c r="W3" s="157"/>
      <c r="X3" s="157"/>
      <c r="Y3" s="157"/>
      <c r="Z3" s="157"/>
      <c r="AA3" s="157"/>
      <c r="AB3" s="157"/>
      <c r="AC3" s="157"/>
      <c r="AD3" s="157"/>
      <c r="AE3" s="149"/>
      <c r="AF3" s="149"/>
      <c r="AG3" s="149"/>
      <c r="AH3" s="149"/>
      <c r="AI3" s="149"/>
      <c r="AJ3" s="2"/>
    </row>
    <row r="4" spans="1:54" s="66" customFormat="1" ht="18" x14ac:dyDescent="0.2">
      <c r="A4" s="147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56"/>
      <c r="N4" s="157"/>
      <c r="O4" s="158"/>
      <c r="P4" s="159" t="s">
        <v>115</v>
      </c>
      <c r="Q4" s="160"/>
      <c r="R4" s="160"/>
      <c r="S4" s="160" t="s">
        <v>57</v>
      </c>
      <c r="T4" s="160"/>
      <c r="U4" s="160"/>
      <c r="V4" s="149" t="s">
        <v>1</v>
      </c>
      <c r="W4" s="149"/>
      <c r="X4" s="149"/>
      <c r="Y4" s="149"/>
      <c r="Z4" s="149"/>
      <c r="AA4" s="149"/>
      <c r="AB4" s="149"/>
      <c r="AC4" s="149"/>
      <c r="AD4" s="149"/>
      <c r="AE4" s="149" t="s">
        <v>2</v>
      </c>
      <c r="AF4" s="149" t="s">
        <v>3</v>
      </c>
      <c r="AG4" s="149" t="s">
        <v>66</v>
      </c>
      <c r="AH4" s="161" t="s">
        <v>4</v>
      </c>
      <c r="AI4" s="149"/>
      <c r="AJ4" s="65"/>
    </row>
    <row r="5" spans="1:54" s="17" customFormat="1" ht="39.75" customHeight="1" x14ac:dyDescent="0.2">
      <c r="A5" s="148"/>
      <c r="B5" s="56" t="s">
        <v>111</v>
      </c>
      <c r="C5" s="16" t="s">
        <v>129</v>
      </c>
      <c r="D5" s="15" t="s">
        <v>41</v>
      </c>
      <c r="E5" s="15" t="s">
        <v>42</v>
      </c>
      <c r="F5" s="15" t="s">
        <v>71</v>
      </c>
      <c r="G5" s="15" t="s">
        <v>39</v>
      </c>
      <c r="H5" s="15" t="s">
        <v>40</v>
      </c>
      <c r="I5" s="15" t="s">
        <v>43</v>
      </c>
      <c r="J5" s="15" t="s">
        <v>44</v>
      </c>
      <c r="K5" s="15" t="s">
        <v>45</v>
      </c>
      <c r="L5" s="15" t="s">
        <v>46</v>
      </c>
      <c r="M5" s="15" t="s">
        <v>47</v>
      </c>
      <c r="N5" s="15" t="s">
        <v>48</v>
      </c>
      <c r="O5" s="15" t="s">
        <v>49</v>
      </c>
      <c r="P5" s="15" t="s">
        <v>50</v>
      </c>
      <c r="Q5" s="15" t="s">
        <v>51</v>
      </c>
      <c r="R5" s="15" t="s">
        <v>52</v>
      </c>
      <c r="S5" s="15" t="s">
        <v>53</v>
      </c>
      <c r="T5" s="15" t="s">
        <v>54</v>
      </c>
      <c r="U5" s="15" t="s">
        <v>55</v>
      </c>
      <c r="V5" s="16" t="s">
        <v>105</v>
      </c>
      <c r="W5" s="16" t="s">
        <v>56</v>
      </c>
      <c r="X5" s="16" t="s">
        <v>70</v>
      </c>
      <c r="Y5" s="15" t="s">
        <v>60</v>
      </c>
      <c r="Z5" s="15" t="s">
        <v>61</v>
      </c>
      <c r="AA5" s="15" t="s">
        <v>62</v>
      </c>
      <c r="AB5" s="15" t="s">
        <v>63</v>
      </c>
      <c r="AC5" s="15" t="s">
        <v>64</v>
      </c>
      <c r="AD5" s="15" t="s">
        <v>65</v>
      </c>
      <c r="AE5" s="149"/>
      <c r="AF5" s="149"/>
      <c r="AG5" s="149"/>
      <c r="AH5" s="161"/>
      <c r="AI5" s="149"/>
      <c r="AJ5" s="14"/>
    </row>
    <row r="6" spans="1:54" s="3" customFormat="1" ht="19.5" customHeight="1" x14ac:dyDescent="0.4">
      <c r="A6" s="4" t="s">
        <v>5</v>
      </c>
      <c r="B6" s="23">
        <f>+B7+B15</f>
        <v>16477</v>
      </c>
      <c r="C6" s="23">
        <f t="shared" ref="C6:AH6" si="0">+C7+C15</f>
        <v>250660</v>
      </c>
      <c r="D6" s="23">
        <f t="shared" si="0"/>
        <v>748134</v>
      </c>
      <c r="E6" s="23">
        <f t="shared" si="0"/>
        <v>709823</v>
      </c>
      <c r="F6" s="23">
        <f t="shared" si="0"/>
        <v>1562</v>
      </c>
      <c r="G6" s="23">
        <f t="shared" si="0"/>
        <v>803121</v>
      </c>
      <c r="H6" s="23">
        <f t="shared" si="0"/>
        <v>787523</v>
      </c>
      <c r="I6" s="23">
        <f t="shared" si="0"/>
        <v>795096</v>
      </c>
      <c r="J6" s="23">
        <f t="shared" si="0"/>
        <v>797733</v>
      </c>
      <c r="K6" s="23">
        <f t="shared" si="0"/>
        <v>799978</v>
      </c>
      <c r="L6" s="23">
        <f t="shared" si="0"/>
        <v>806416</v>
      </c>
      <c r="M6" s="23">
        <f t="shared" si="0"/>
        <v>794299</v>
      </c>
      <c r="N6" s="23">
        <f t="shared" si="0"/>
        <v>773221</v>
      </c>
      <c r="O6" s="23">
        <f t="shared" si="0"/>
        <v>739084</v>
      </c>
      <c r="P6" s="23">
        <f>+P7+P15</f>
        <v>446902</v>
      </c>
      <c r="Q6" s="23">
        <f t="shared" si="0"/>
        <v>421967</v>
      </c>
      <c r="R6" s="23">
        <f t="shared" si="0"/>
        <v>415398</v>
      </c>
      <c r="S6" s="23">
        <f>+S7+S15</f>
        <v>173184</v>
      </c>
      <c r="T6" s="23">
        <f t="shared" si="0"/>
        <v>134041</v>
      </c>
      <c r="U6" s="23">
        <f t="shared" si="0"/>
        <v>145668</v>
      </c>
      <c r="V6" s="119">
        <f>+V7+V15</f>
        <v>117665</v>
      </c>
      <c r="W6" s="119">
        <f t="shared" ref="W6:AD6" si="1">+W7+W15</f>
        <v>133047</v>
      </c>
      <c r="X6" s="119">
        <f t="shared" si="1"/>
        <v>1037</v>
      </c>
      <c r="Y6" s="119">
        <f t="shared" si="1"/>
        <v>421473</v>
      </c>
      <c r="Z6" s="119">
        <f t="shared" si="1"/>
        <v>413566</v>
      </c>
      <c r="AA6" s="119">
        <f t="shared" si="1"/>
        <v>371466</v>
      </c>
      <c r="AB6" s="119">
        <f t="shared" si="1"/>
        <v>318682</v>
      </c>
      <c r="AC6" s="119">
        <f t="shared" si="1"/>
        <v>113123</v>
      </c>
      <c r="AD6" s="119">
        <f t="shared" si="1"/>
        <v>348</v>
      </c>
      <c r="AE6" s="23">
        <f t="shared" si="0"/>
        <v>8324</v>
      </c>
      <c r="AF6" s="23">
        <f>+AF7+AF15</f>
        <v>135179</v>
      </c>
      <c r="AG6" s="23">
        <f t="shared" si="0"/>
        <v>1039</v>
      </c>
      <c r="AH6" s="23">
        <f t="shared" si="0"/>
        <v>23371</v>
      </c>
      <c r="AI6" s="23">
        <f t="shared" ref="AI6:AI14" si="2">SUM(B6:AH6)</f>
        <v>12618607</v>
      </c>
      <c r="AJ6" s="14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s="17" customFormat="1" ht="36" x14ac:dyDescent="0.2">
      <c r="A7" s="67" t="s">
        <v>6</v>
      </c>
      <c r="B7" s="68">
        <f>+B8+B13</f>
        <v>16477</v>
      </c>
      <c r="C7" s="68">
        <f t="shared" ref="C7:AH7" si="3">+C8+C13</f>
        <v>190731</v>
      </c>
      <c r="D7" s="68">
        <f t="shared" si="3"/>
        <v>661265</v>
      </c>
      <c r="E7" s="68">
        <f t="shared" si="3"/>
        <v>645683</v>
      </c>
      <c r="F7" s="68">
        <f t="shared" si="3"/>
        <v>82</v>
      </c>
      <c r="G7" s="68">
        <f t="shared" si="3"/>
        <v>714348</v>
      </c>
      <c r="H7" s="68">
        <f t="shared" si="3"/>
        <v>701768</v>
      </c>
      <c r="I7" s="68">
        <f t="shared" si="3"/>
        <v>709108</v>
      </c>
      <c r="J7" s="68">
        <f t="shared" si="3"/>
        <v>712018</v>
      </c>
      <c r="K7" s="68">
        <f t="shared" si="3"/>
        <v>713623</v>
      </c>
      <c r="L7" s="68">
        <f t="shared" si="3"/>
        <v>719404</v>
      </c>
      <c r="M7" s="68">
        <f t="shared" si="3"/>
        <v>709533</v>
      </c>
      <c r="N7" s="68">
        <f t="shared" si="3"/>
        <v>692013</v>
      </c>
      <c r="O7" s="68">
        <f t="shared" si="3"/>
        <v>666350</v>
      </c>
      <c r="P7" s="68">
        <f t="shared" si="3"/>
        <v>410315</v>
      </c>
      <c r="Q7" s="68">
        <f t="shared" si="3"/>
        <v>388978</v>
      </c>
      <c r="R7" s="68">
        <f t="shared" si="3"/>
        <v>384674</v>
      </c>
      <c r="S7" s="68">
        <f t="shared" si="3"/>
        <v>171284</v>
      </c>
      <c r="T7" s="68">
        <f t="shared" si="3"/>
        <v>132851</v>
      </c>
      <c r="U7" s="68">
        <f t="shared" si="3"/>
        <v>144529</v>
      </c>
      <c r="V7" s="68">
        <f>+V8+V13</f>
        <v>117028</v>
      </c>
      <c r="W7" s="68">
        <f t="shared" ref="W7:AD7" si="4">+W8+W13</f>
        <v>132401</v>
      </c>
      <c r="X7" s="68">
        <f t="shared" si="4"/>
        <v>745</v>
      </c>
      <c r="Y7" s="68">
        <f t="shared" si="4"/>
        <v>414631</v>
      </c>
      <c r="Z7" s="68">
        <f t="shared" si="4"/>
        <v>407722</v>
      </c>
      <c r="AA7" s="68">
        <f t="shared" si="4"/>
        <v>365773</v>
      </c>
      <c r="AB7" s="68">
        <f t="shared" si="4"/>
        <v>313071</v>
      </c>
      <c r="AC7" s="68">
        <f t="shared" si="4"/>
        <v>112356</v>
      </c>
      <c r="AD7" s="68">
        <f t="shared" si="4"/>
        <v>0</v>
      </c>
      <c r="AE7" s="68">
        <f t="shared" si="3"/>
        <v>8324</v>
      </c>
      <c r="AF7" s="68">
        <f>+AF8+AF13</f>
        <v>135116</v>
      </c>
      <c r="AG7" s="68">
        <f t="shared" si="3"/>
        <v>1039</v>
      </c>
      <c r="AH7" s="68">
        <f t="shared" si="3"/>
        <v>23371</v>
      </c>
      <c r="AI7" s="68">
        <f t="shared" si="2"/>
        <v>11516611</v>
      </c>
      <c r="AJ7" s="14">
        <f>SUM(AJ8,AJ14)</f>
        <v>12238233</v>
      </c>
      <c r="AK7" s="17">
        <f>AI7-AJ7</f>
        <v>-721622</v>
      </c>
    </row>
    <row r="8" spans="1:54" s="3" customFormat="1" ht="18" x14ac:dyDescent="0.4">
      <c r="A8" s="19" t="s">
        <v>7</v>
      </c>
      <c r="B8" s="24">
        <f>SUM(B9:B12)</f>
        <v>16477</v>
      </c>
      <c r="C8" s="24">
        <f t="shared" ref="C8:AH8" si="5">SUM(C9:C12)</f>
        <v>190731</v>
      </c>
      <c r="D8" s="24">
        <f t="shared" si="5"/>
        <v>661265</v>
      </c>
      <c r="E8" s="24">
        <f t="shared" si="5"/>
        <v>645683</v>
      </c>
      <c r="F8" s="24">
        <f t="shared" si="5"/>
        <v>82</v>
      </c>
      <c r="G8" s="24">
        <f t="shared" si="5"/>
        <v>714348</v>
      </c>
      <c r="H8" s="24">
        <f t="shared" si="5"/>
        <v>701768</v>
      </c>
      <c r="I8" s="24">
        <f t="shared" si="5"/>
        <v>709108</v>
      </c>
      <c r="J8" s="24">
        <f t="shared" si="5"/>
        <v>712018</v>
      </c>
      <c r="K8" s="24">
        <f t="shared" si="5"/>
        <v>713623</v>
      </c>
      <c r="L8" s="24">
        <f t="shared" si="5"/>
        <v>719404</v>
      </c>
      <c r="M8" s="24">
        <f t="shared" si="5"/>
        <v>709533</v>
      </c>
      <c r="N8" s="24">
        <f t="shared" si="5"/>
        <v>692013</v>
      </c>
      <c r="O8" s="24">
        <f t="shared" si="5"/>
        <v>666350</v>
      </c>
      <c r="P8" s="24">
        <f t="shared" si="5"/>
        <v>410075</v>
      </c>
      <c r="Q8" s="24">
        <f t="shared" si="5"/>
        <v>388739</v>
      </c>
      <c r="R8" s="24">
        <f t="shared" si="5"/>
        <v>384440</v>
      </c>
      <c r="S8" s="24">
        <f>SUM(S9:S12)</f>
        <v>171284</v>
      </c>
      <c r="T8" s="24">
        <f t="shared" si="5"/>
        <v>132851</v>
      </c>
      <c r="U8" s="24">
        <f t="shared" si="5"/>
        <v>144529</v>
      </c>
      <c r="V8" s="120">
        <f>SUM(V9:V12)</f>
        <v>117028</v>
      </c>
      <c r="W8" s="120">
        <f t="shared" ref="W8:AD8" si="6">SUM(W9:W12)</f>
        <v>132401</v>
      </c>
      <c r="X8" s="120">
        <f t="shared" si="6"/>
        <v>745</v>
      </c>
      <c r="Y8" s="120">
        <f t="shared" si="6"/>
        <v>414631</v>
      </c>
      <c r="Z8" s="120">
        <f t="shared" si="6"/>
        <v>407722</v>
      </c>
      <c r="AA8" s="120">
        <f t="shared" si="6"/>
        <v>365773</v>
      </c>
      <c r="AB8" s="120">
        <f t="shared" si="6"/>
        <v>313071</v>
      </c>
      <c r="AC8" s="120">
        <f t="shared" si="6"/>
        <v>112356</v>
      </c>
      <c r="AD8" s="120">
        <f t="shared" si="6"/>
        <v>0</v>
      </c>
      <c r="AE8" s="24">
        <f t="shared" si="5"/>
        <v>8324</v>
      </c>
      <c r="AF8" s="24">
        <f>SUM(AF9:AF12)</f>
        <v>135116</v>
      </c>
      <c r="AG8" s="24">
        <f t="shared" si="5"/>
        <v>1039</v>
      </c>
      <c r="AH8" s="24">
        <f t="shared" si="5"/>
        <v>23371</v>
      </c>
      <c r="AI8" s="24">
        <f t="shared" si="2"/>
        <v>11515898</v>
      </c>
      <c r="AJ8" s="14">
        <f>SUM(AJ9:AJ12)</f>
        <v>12237516</v>
      </c>
      <c r="AK8" s="17">
        <f t="shared" ref="AK8:AK32" si="7">AI8-AJ8</f>
        <v>-721618</v>
      </c>
      <c r="AL8" s="17"/>
      <c r="AM8" s="17">
        <f>SUM(AM9:AM12)</f>
        <v>12215730</v>
      </c>
      <c r="AN8" s="17">
        <f>AI8-AM8</f>
        <v>-699832</v>
      </c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</row>
    <row r="9" spans="1:54" s="6" customFormat="1" x14ac:dyDescent="0.45">
      <c r="A9" s="5" t="s">
        <v>126</v>
      </c>
      <c r="B9" s="69">
        <v>16244</v>
      </c>
      <c r="C9" s="69">
        <v>188344</v>
      </c>
      <c r="D9" s="69">
        <v>210271</v>
      </c>
      <c r="E9" s="69">
        <v>199125</v>
      </c>
      <c r="F9" s="69">
        <v>0</v>
      </c>
      <c r="G9" s="69">
        <v>182900</v>
      </c>
      <c r="H9" s="69">
        <v>182394</v>
      </c>
      <c r="I9" s="69">
        <v>180209</v>
      </c>
      <c r="J9" s="69">
        <v>175208</v>
      </c>
      <c r="K9" s="69">
        <v>169186</v>
      </c>
      <c r="L9" s="69">
        <v>166602</v>
      </c>
      <c r="M9" s="69">
        <v>112551</v>
      </c>
      <c r="N9" s="69">
        <v>107370</v>
      </c>
      <c r="O9" s="69">
        <v>100893</v>
      </c>
      <c r="P9" s="69">
        <v>58069</v>
      </c>
      <c r="Q9" s="69">
        <v>52716</v>
      </c>
      <c r="R9" s="69">
        <v>50171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0</v>
      </c>
      <c r="Z9" s="69">
        <v>0</v>
      </c>
      <c r="AA9" s="69">
        <v>0</v>
      </c>
      <c r="AB9" s="69">
        <v>0</v>
      </c>
      <c r="AC9" s="69">
        <v>0</v>
      </c>
      <c r="AD9" s="69">
        <v>0</v>
      </c>
      <c r="AE9" s="69">
        <v>0</v>
      </c>
      <c r="AF9" s="69">
        <v>0</v>
      </c>
      <c r="AG9" s="69">
        <v>0</v>
      </c>
      <c r="AH9" s="69">
        <v>0</v>
      </c>
      <c r="AI9" s="57">
        <f t="shared" ref="AI9:AI12" si="8">SUM(B9:AH9)</f>
        <v>2152253</v>
      </c>
      <c r="AJ9" s="14">
        <v>2540394</v>
      </c>
      <c r="AK9" s="17">
        <f t="shared" si="7"/>
        <v>-388141</v>
      </c>
      <c r="AL9" s="17"/>
      <c r="AM9" s="123">
        <v>2438111</v>
      </c>
      <c r="AN9" s="17">
        <f>AI9-AM9</f>
        <v>-285858</v>
      </c>
      <c r="AO9" s="17"/>
      <c r="AP9" s="17">
        <v>2438111</v>
      </c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</row>
    <row r="10" spans="1:54" x14ac:dyDescent="0.45">
      <c r="A10" s="7" t="s">
        <v>8</v>
      </c>
      <c r="B10" s="25"/>
      <c r="C10" s="69">
        <v>1536</v>
      </c>
      <c r="D10" s="69">
        <v>450186</v>
      </c>
      <c r="E10" s="69">
        <v>445841</v>
      </c>
      <c r="F10" s="69">
        <v>0</v>
      </c>
      <c r="G10" s="69">
        <v>529785</v>
      </c>
      <c r="H10" s="69">
        <v>517723</v>
      </c>
      <c r="I10" s="69">
        <v>527262</v>
      </c>
      <c r="J10" s="69">
        <v>535179</v>
      </c>
      <c r="K10" s="69">
        <v>542880</v>
      </c>
      <c r="L10" s="69">
        <v>551347</v>
      </c>
      <c r="M10" s="69">
        <v>593653</v>
      </c>
      <c r="N10" s="69">
        <v>581468</v>
      </c>
      <c r="O10" s="69">
        <v>562387</v>
      </c>
      <c r="P10" s="69">
        <v>348661</v>
      </c>
      <c r="Q10" s="69">
        <v>332689</v>
      </c>
      <c r="R10" s="69">
        <v>331335</v>
      </c>
      <c r="S10" s="69">
        <v>1517</v>
      </c>
      <c r="T10" s="69">
        <v>1505</v>
      </c>
      <c r="U10" s="69">
        <v>1318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/>
      <c r="AI10" s="57">
        <f t="shared" si="8"/>
        <v>6856272</v>
      </c>
      <c r="AJ10" s="14">
        <v>6980871</v>
      </c>
      <c r="AK10" s="17">
        <f t="shared" si="7"/>
        <v>-124599</v>
      </c>
      <c r="AL10" s="17"/>
      <c r="AM10" s="123">
        <v>6856272</v>
      </c>
      <c r="AN10" s="17">
        <f t="shared" ref="AN10:AN12" si="9">AI10-AM10</f>
        <v>0</v>
      </c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</row>
    <row r="11" spans="1:54" s="6" customFormat="1" x14ac:dyDescent="0.45">
      <c r="A11" s="5" t="s">
        <v>147</v>
      </c>
      <c r="B11" s="69">
        <v>233</v>
      </c>
      <c r="C11" s="69">
        <v>851</v>
      </c>
      <c r="D11" s="69">
        <v>808</v>
      </c>
      <c r="E11" s="69">
        <v>717</v>
      </c>
      <c r="F11" s="69">
        <v>82</v>
      </c>
      <c r="G11" s="69">
        <v>1663</v>
      </c>
      <c r="H11" s="69">
        <v>1651</v>
      </c>
      <c r="I11" s="69">
        <v>1637</v>
      </c>
      <c r="J11" s="69">
        <v>1631</v>
      </c>
      <c r="K11" s="69">
        <v>1557</v>
      </c>
      <c r="L11" s="69">
        <v>1455</v>
      </c>
      <c r="M11" s="69">
        <v>3329</v>
      </c>
      <c r="N11" s="69">
        <v>3175</v>
      </c>
      <c r="O11" s="69">
        <v>3070</v>
      </c>
      <c r="P11" s="69">
        <v>3345</v>
      </c>
      <c r="Q11" s="69">
        <v>3334</v>
      </c>
      <c r="R11" s="69">
        <v>2934</v>
      </c>
      <c r="S11" s="77" t="s">
        <v>130</v>
      </c>
      <c r="T11" s="77" t="s">
        <v>130</v>
      </c>
      <c r="U11" s="77" t="s">
        <v>130</v>
      </c>
      <c r="V11" s="121">
        <v>3322</v>
      </c>
      <c r="W11" s="121">
        <v>3370</v>
      </c>
      <c r="X11" s="121">
        <v>745</v>
      </c>
      <c r="Y11" s="122">
        <v>414631</v>
      </c>
      <c r="Z11" s="122">
        <v>407722</v>
      </c>
      <c r="AA11" s="122">
        <v>362052</v>
      </c>
      <c r="AB11" s="122">
        <v>309876</v>
      </c>
      <c r="AC11" s="122">
        <v>112356</v>
      </c>
      <c r="AD11" s="122"/>
      <c r="AE11" s="25">
        <v>8324</v>
      </c>
      <c r="AF11" s="25">
        <v>135116</v>
      </c>
      <c r="AG11" s="25">
        <v>1039</v>
      </c>
      <c r="AH11" s="25">
        <v>23371</v>
      </c>
      <c r="AI11" s="57">
        <f t="shared" si="8"/>
        <v>1813396</v>
      </c>
      <c r="AJ11" s="14">
        <v>2042138</v>
      </c>
      <c r="AK11" s="17">
        <f t="shared" si="7"/>
        <v>-228742</v>
      </c>
      <c r="AL11" s="17"/>
      <c r="AM11" s="123">
        <v>2139985</v>
      </c>
      <c r="AN11" s="17">
        <f t="shared" si="9"/>
        <v>-326589</v>
      </c>
      <c r="AO11" s="17"/>
      <c r="AP11" s="17">
        <v>1784188</v>
      </c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</row>
    <row r="12" spans="1:54" x14ac:dyDescent="0.45">
      <c r="A12" s="7" t="s">
        <v>9</v>
      </c>
      <c r="B12" s="69">
        <v>0</v>
      </c>
      <c r="C12" s="69">
        <v>0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169767</v>
      </c>
      <c r="T12" s="69">
        <v>131346</v>
      </c>
      <c r="U12" s="69">
        <v>143211</v>
      </c>
      <c r="V12" s="69">
        <v>113706</v>
      </c>
      <c r="W12" s="69">
        <v>129031</v>
      </c>
      <c r="X12" s="69">
        <v>0</v>
      </c>
      <c r="Y12" s="69">
        <v>0</v>
      </c>
      <c r="Z12" s="69">
        <v>0</v>
      </c>
      <c r="AA12" s="69">
        <v>3721</v>
      </c>
      <c r="AB12" s="69">
        <v>3195</v>
      </c>
      <c r="AC12" s="69">
        <v>0</v>
      </c>
      <c r="AD12" s="69"/>
      <c r="AE12" s="69"/>
      <c r="AF12" s="69">
        <v>0</v>
      </c>
      <c r="AG12" s="69">
        <v>0</v>
      </c>
      <c r="AH12" s="69">
        <v>0</v>
      </c>
      <c r="AI12" s="57">
        <f t="shared" si="8"/>
        <v>693977</v>
      </c>
      <c r="AJ12" s="14">
        <v>674113</v>
      </c>
      <c r="AK12" s="17">
        <f t="shared" si="7"/>
        <v>19864</v>
      </c>
      <c r="AL12" s="17"/>
      <c r="AM12" s="123">
        <v>781362</v>
      </c>
      <c r="AN12" s="17">
        <f t="shared" si="9"/>
        <v>-87385</v>
      </c>
      <c r="AO12" s="17"/>
      <c r="AP12" s="17">
        <v>781362</v>
      </c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1:54" s="3" customFormat="1" ht="18" x14ac:dyDescent="0.4">
      <c r="A13" s="18" t="s">
        <v>10</v>
      </c>
      <c r="B13" s="24">
        <f>SUM(B14)</f>
        <v>0</v>
      </c>
      <c r="C13" s="24">
        <f t="shared" ref="C13:AH13" si="10">SUM(C14)</f>
        <v>0</v>
      </c>
      <c r="D13" s="24">
        <f t="shared" si="10"/>
        <v>0</v>
      </c>
      <c r="E13" s="24">
        <f t="shared" si="10"/>
        <v>0</v>
      </c>
      <c r="F13" s="24">
        <f t="shared" si="10"/>
        <v>0</v>
      </c>
      <c r="G13" s="24">
        <f t="shared" si="10"/>
        <v>0</v>
      </c>
      <c r="H13" s="24">
        <f t="shared" si="10"/>
        <v>0</v>
      </c>
      <c r="I13" s="24">
        <f t="shared" si="10"/>
        <v>0</v>
      </c>
      <c r="J13" s="24">
        <f t="shared" si="10"/>
        <v>0</v>
      </c>
      <c r="K13" s="24">
        <f t="shared" si="10"/>
        <v>0</v>
      </c>
      <c r="L13" s="24">
        <f t="shared" si="10"/>
        <v>0</v>
      </c>
      <c r="M13" s="24">
        <f t="shared" si="10"/>
        <v>0</v>
      </c>
      <c r="N13" s="24">
        <f t="shared" si="10"/>
        <v>0</v>
      </c>
      <c r="O13" s="24">
        <f t="shared" si="10"/>
        <v>0</v>
      </c>
      <c r="P13" s="24">
        <f t="shared" si="10"/>
        <v>240</v>
      </c>
      <c r="Q13" s="24">
        <f t="shared" si="10"/>
        <v>239</v>
      </c>
      <c r="R13" s="24">
        <f t="shared" si="10"/>
        <v>234</v>
      </c>
      <c r="S13" s="24">
        <f t="shared" si="10"/>
        <v>0</v>
      </c>
      <c r="T13" s="24">
        <f t="shared" si="10"/>
        <v>0</v>
      </c>
      <c r="U13" s="24">
        <f t="shared" si="10"/>
        <v>0</v>
      </c>
      <c r="V13" s="24">
        <f t="shared" si="10"/>
        <v>0</v>
      </c>
      <c r="W13" s="24">
        <f t="shared" si="10"/>
        <v>0</v>
      </c>
      <c r="X13" s="24">
        <f t="shared" si="10"/>
        <v>0</v>
      </c>
      <c r="Y13" s="24">
        <f t="shared" si="10"/>
        <v>0</v>
      </c>
      <c r="Z13" s="24">
        <f t="shared" si="10"/>
        <v>0</v>
      </c>
      <c r="AA13" s="24">
        <f t="shared" si="10"/>
        <v>0</v>
      </c>
      <c r="AB13" s="24">
        <f t="shared" si="10"/>
        <v>0</v>
      </c>
      <c r="AC13" s="24">
        <f t="shared" si="10"/>
        <v>0</v>
      </c>
      <c r="AD13" s="24">
        <f t="shared" si="10"/>
        <v>0</v>
      </c>
      <c r="AE13" s="24">
        <f t="shared" si="10"/>
        <v>0</v>
      </c>
      <c r="AF13" s="24">
        <f>SUM(AF14)</f>
        <v>0</v>
      </c>
      <c r="AG13" s="24">
        <f t="shared" si="10"/>
        <v>0</v>
      </c>
      <c r="AH13" s="24">
        <f t="shared" si="10"/>
        <v>0</v>
      </c>
      <c r="AI13" s="24">
        <f t="shared" si="2"/>
        <v>713</v>
      </c>
      <c r="AJ13" s="14"/>
      <c r="AK13" s="17">
        <f t="shared" si="7"/>
        <v>713</v>
      </c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</row>
    <row r="14" spans="1:54" x14ac:dyDescent="0.45">
      <c r="A14" s="7" t="s">
        <v>11</v>
      </c>
      <c r="B14" s="2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69">
        <v>240</v>
      </c>
      <c r="Q14" s="69">
        <v>239</v>
      </c>
      <c r="R14" s="69">
        <v>234</v>
      </c>
      <c r="S14" s="27">
        <v>0</v>
      </c>
      <c r="T14" s="27">
        <v>0</v>
      </c>
      <c r="U14" s="27">
        <v>0</v>
      </c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57">
        <f t="shared" si="2"/>
        <v>713</v>
      </c>
      <c r="AJ14" s="14">
        <v>717</v>
      </c>
      <c r="AK14" s="17">
        <f t="shared" si="7"/>
        <v>-4</v>
      </c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</row>
    <row r="15" spans="1:54" s="3" customFormat="1" x14ac:dyDescent="0.45">
      <c r="A15" s="20" t="s">
        <v>12</v>
      </c>
      <c r="B15" s="26">
        <f>SUM(B16:B32)</f>
        <v>0</v>
      </c>
      <c r="C15" s="26">
        <f t="shared" ref="C15:AH15" si="11">SUM(C16:C32)</f>
        <v>59929</v>
      </c>
      <c r="D15" s="26">
        <f t="shared" si="11"/>
        <v>86869</v>
      </c>
      <c r="E15" s="26">
        <f t="shared" si="11"/>
        <v>64140</v>
      </c>
      <c r="F15" s="26">
        <f t="shared" si="11"/>
        <v>1480</v>
      </c>
      <c r="G15" s="26">
        <f t="shared" si="11"/>
        <v>88773</v>
      </c>
      <c r="H15" s="26">
        <f t="shared" si="11"/>
        <v>85755</v>
      </c>
      <c r="I15" s="26">
        <f t="shared" si="11"/>
        <v>85988</v>
      </c>
      <c r="J15" s="26">
        <f t="shared" si="11"/>
        <v>85715</v>
      </c>
      <c r="K15" s="26">
        <f t="shared" si="11"/>
        <v>86355</v>
      </c>
      <c r="L15" s="26">
        <f t="shared" si="11"/>
        <v>87012</v>
      </c>
      <c r="M15" s="26">
        <f t="shared" si="11"/>
        <v>84766</v>
      </c>
      <c r="N15" s="26">
        <f t="shared" si="11"/>
        <v>81208</v>
      </c>
      <c r="O15" s="26">
        <f t="shared" si="11"/>
        <v>72734</v>
      </c>
      <c r="P15" s="26">
        <f>SUM(P16:P32)</f>
        <v>36587</v>
      </c>
      <c r="Q15" s="26">
        <f t="shared" si="11"/>
        <v>32989</v>
      </c>
      <c r="R15" s="26">
        <f t="shared" si="11"/>
        <v>30724</v>
      </c>
      <c r="S15" s="26">
        <f t="shared" si="11"/>
        <v>1900</v>
      </c>
      <c r="T15" s="26">
        <f t="shared" si="11"/>
        <v>1190</v>
      </c>
      <c r="U15" s="26">
        <f t="shared" si="11"/>
        <v>1139</v>
      </c>
      <c r="V15" s="26">
        <f t="shared" si="11"/>
        <v>637</v>
      </c>
      <c r="W15" s="26">
        <f t="shared" si="11"/>
        <v>646</v>
      </c>
      <c r="X15" s="26">
        <f t="shared" si="11"/>
        <v>292</v>
      </c>
      <c r="Y15" s="26">
        <f t="shared" si="11"/>
        <v>6842</v>
      </c>
      <c r="Z15" s="26">
        <f t="shared" si="11"/>
        <v>5844</v>
      </c>
      <c r="AA15" s="26">
        <f t="shared" si="11"/>
        <v>5693</v>
      </c>
      <c r="AB15" s="26">
        <f t="shared" si="11"/>
        <v>5611</v>
      </c>
      <c r="AC15" s="26">
        <f t="shared" si="11"/>
        <v>767</v>
      </c>
      <c r="AD15" s="26">
        <f t="shared" si="11"/>
        <v>348</v>
      </c>
      <c r="AE15" s="26">
        <f t="shared" si="11"/>
        <v>0</v>
      </c>
      <c r="AF15" s="26">
        <f>SUM(AF16:AF32)</f>
        <v>63</v>
      </c>
      <c r="AG15" s="26">
        <f t="shared" si="11"/>
        <v>0</v>
      </c>
      <c r="AH15" s="26">
        <f t="shared" si="11"/>
        <v>0</v>
      </c>
      <c r="AI15" s="58">
        <f>SUM(B15:AH15)</f>
        <v>1101996</v>
      </c>
      <c r="AJ15" s="14">
        <f>SUM(AJ16:AJ32)</f>
        <v>1147696</v>
      </c>
      <c r="AK15" s="17">
        <f t="shared" si="7"/>
        <v>-45700</v>
      </c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</row>
    <row r="16" spans="1:54" x14ac:dyDescent="0.45">
      <c r="A16" s="8" t="s">
        <v>141</v>
      </c>
      <c r="B16" s="25"/>
      <c r="C16" s="27"/>
      <c r="D16" s="27">
        <v>25604</v>
      </c>
      <c r="E16" s="27">
        <v>25019</v>
      </c>
      <c r="F16" s="27"/>
      <c r="G16" s="27">
        <v>34042</v>
      </c>
      <c r="H16" s="27">
        <v>32925</v>
      </c>
      <c r="I16" s="27">
        <v>33791</v>
      </c>
      <c r="J16" s="27">
        <v>34685</v>
      </c>
      <c r="K16" s="27">
        <v>34879</v>
      </c>
      <c r="L16" s="27">
        <v>36087</v>
      </c>
      <c r="M16" s="27">
        <v>12899</v>
      </c>
      <c r="N16" s="27">
        <v>11834</v>
      </c>
      <c r="O16" s="27">
        <v>9492</v>
      </c>
      <c r="P16" s="75">
        <v>1178</v>
      </c>
      <c r="Q16" s="75">
        <v>975</v>
      </c>
      <c r="R16" s="75">
        <v>856</v>
      </c>
      <c r="S16" s="75">
        <v>0</v>
      </c>
      <c r="T16" s="75">
        <v>0</v>
      </c>
      <c r="U16" s="75">
        <v>0</v>
      </c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57">
        <f>SUM(B16:AH16)</f>
        <v>294266</v>
      </c>
      <c r="AJ16" s="14">
        <v>295102</v>
      </c>
      <c r="AK16" s="17">
        <f t="shared" si="7"/>
        <v>-836</v>
      </c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</row>
    <row r="17" spans="1:55" s="74" customFormat="1" x14ac:dyDescent="0.45">
      <c r="A17" s="73" t="s">
        <v>131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/>
      <c r="W17" s="69"/>
      <c r="X17" s="69"/>
      <c r="Y17" s="69">
        <v>84</v>
      </c>
      <c r="Z17" s="69">
        <v>85</v>
      </c>
      <c r="AA17" s="69">
        <v>78</v>
      </c>
      <c r="AB17" s="69">
        <v>80</v>
      </c>
      <c r="AC17" s="69">
        <v>80</v>
      </c>
      <c r="AD17" s="69">
        <v>76</v>
      </c>
      <c r="AE17" s="69"/>
      <c r="AF17" s="69"/>
      <c r="AG17" s="69"/>
      <c r="AH17" s="69"/>
      <c r="AI17" s="57">
        <f t="shared" ref="AI17:AI32" si="12">SUM(B17:AH17)</f>
        <v>483</v>
      </c>
      <c r="AJ17" s="14">
        <v>1311</v>
      </c>
      <c r="AK17" s="17">
        <f t="shared" si="7"/>
        <v>-828</v>
      </c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</row>
    <row r="18" spans="1:55" x14ac:dyDescent="0.45">
      <c r="A18" s="8" t="s">
        <v>13</v>
      </c>
      <c r="B18" s="2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57"/>
      <c r="AK18" s="17">
        <f t="shared" si="7"/>
        <v>0</v>
      </c>
    </row>
    <row r="19" spans="1:55" s="74" customFormat="1" x14ac:dyDescent="0.45">
      <c r="A19" s="76" t="s">
        <v>142</v>
      </c>
      <c r="B19" s="69"/>
      <c r="C19" s="69">
        <v>618</v>
      </c>
      <c r="D19" s="69">
        <v>570</v>
      </c>
      <c r="E19" s="69">
        <v>45</v>
      </c>
      <c r="F19" s="69">
        <v>1480</v>
      </c>
      <c r="G19" s="69">
        <v>1271</v>
      </c>
      <c r="H19" s="69">
        <v>1165</v>
      </c>
      <c r="I19" s="69">
        <v>1167</v>
      </c>
      <c r="J19" s="69">
        <v>1023</v>
      </c>
      <c r="K19" s="69">
        <v>1005</v>
      </c>
      <c r="L19" s="69">
        <v>988</v>
      </c>
      <c r="M19" s="69"/>
      <c r="N19" s="69"/>
      <c r="O19" s="69"/>
      <c r="P19" s="77" t="s">
        <v>130</v>
      </c>
      <c r="Q19" s="77" t="s">
        <v>130</v>
      </c>
      <c r="R19" s="77" t="s">
        <v>130</v>
      </c>
      <c r="S19" s="69">
        <v>0</v>
      </c>
      <c r="T19" s="69">
        <v>0</v>
      </c>
      <c r="U19" s="69">
        <v>0</v>
      </c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57">
        <f t="shared" si="12"/>
        <v>9332</v>
      </c>
      <c r="AJ19" s="74">
        <v>24992</v>
      </c>
      <c r="AK19" s="17">
        <f t="shared" si="7"/>
        <v>-15660</v>
      </c>
    </row>
    <row r="20" spans="1:55" x14ac:dyDescent="0.45">
      <c r="A20" s="72" t="s">
        <v>134</v>
      </c>
      <c r="B20" s="2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/>
      <c r="W20" s="27"/>
      <c r="X20" s="27"/>
      <c r="Y20" s="27">
        <v>297</v>
      </c>
      <c r="Z20" s="27">
        <v>279</v>
      </c>
      <c r="AA20" s="27">
        <v>275</v>
      </c>
      <c r="AB20" s="27">
        <v>272</v>
      </c>
      <c r="AC20" s="27"/>
      <c r="AD20" s="27"/>
      <c r="AE20" s="27"/>
      <c r="AF20" s="27"/>
      <c r="AG20" s="27"/>
      <c r="AH20" s="27"/>
      <c r="AI20" s="57">
        <f t="shared" si="12"/>
        <v>1123</v>
      </c>
      <c r="AJ20" s="1">
        <v>1152</v>
      </c>
      <c r="AK20" s="17">
        <f t="shared" si="7"/>
        <v>-29</v>
      </c>
    </row>
    <row r="21" spans="1:55" s="74" customFormat="1" x14ac:dyDescent="0.45">
      <c r="A21" s="73" t="s">
        <v>14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57"/>
      <c r="AK21" s="17">
        <f t="shared" si="7"/>
        <v>0</v>
      </c>
    </row>
    <row r="22" spans="1:55" s="74" customFormat="1" x14ac:dyDescent="0.45">
      <c r="A22" s="76" t="s">
        <v>15</v>
      </c>
      <c r="B22" s="69">
        <v>0</v>
      </c>
      <c r="C22" s="69">
        <v>59311</v>
      </c>
      <c r="D22" s="69">
        <v>60695</v>
      </c>
      <c r="E22" s="69">
        <v>39076</v>
      </c>
      <c r="F22" s="69">
        <v>0</v>
      </c>
      <c r="G22" s="69">
        <v>53455</v>
      </c>
      <c r="H22" s="69">
        <v>51659</v>
      </c>
      <c r="I22" s="69">
        <v>51022</v>
      </c>
      <c r="J22" s="69">
        <v>49989</v>
      </c>
      <c r="K22" s="69">
        <v>50457</v>
      </c>
      <c r="L22" s="69">
        <v>49919</v>
      </c>
      <c r="M22" s="69">
        <v>58386</v>
      </c>
      <c r="N22" s="69">
        <v>55887</v>
      </c>
      <c r="O22" s="69">
        <v>51894</v>
      </c>
      <c r="P22" s="69">
        <v>27562</v>
      </c>
      <c r="Q22" s="69">
        <v>25030</v>
      </c>
      <c r="R22" s="69">
        <v>24489</v>
      </c>
      <c r="S22" s="69">
        <v>1496</v>
      </c>
      <c r="T22" s="69">
        <v>928</v>
      </c>
      <c r="U22" s="69">
        <v>842</v>
      </c>
      <c r="V22" s="69">
        <v>223</v>
      </c>
      <c r="W22" s="69">
        <v>314</v>
      </c>
      <c r="X22" s="69">
        <v>227</v>
      </c>
      <c r="Y22" s="69">
        <v>0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57">
        <f t="shared" si="12"/>
        <v>712861</v>
      </c>
      <c r="AJ22" s="74">
        <v>698920</v>
      </c>
      <c r="AK22" s="17">
        <f t="shared" si="7"/>
        <v>13941</v>
      </c>
    </row>
    <row r="23" spans="1:55" s="6" customFormat="1" x14ac:dyDescent="0.45">
      <c r="A23" s="10" t="s">
        <v>143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77" t="s">
        <v>130</v>
      </c>
      <c r="Q23" s="77" t="s">
        <v>130</v>
      </c>
      <c r="R23" s="77" t="s">
        <v>130</v>
      </c>
      <c r="S23" s="25">
        <v>0</v>
      </c>
      <c r="T23" s="25">
        <v>0</v>
      </c>
      <c r="U23" s="25">
        <v>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57">
        <f t="shared" si="12"/>
        <v>0</v>
      </c>
      <c r="AJ23" s="1">
        <v>15077</v>
      </c>
      <c r="AK23" s="17">
        <f t="shared" si="7"/>
        <v>-15077</v>
      </c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</row>
    <row r="24" spans="1:55" s="74" customFormat="1" ht="18.75" customHeight="1" x14ac:dyDescent="0.45">
      <c r="A24" s="73" t="s">
        <v>127</v>
      </c>
      <c r="B24" s="69">
        <v>0</v>
      </c>
      <c r="C24" s="69">
        <v>0</v>
      </c>
      <c r="D24" s="69">
        <v>0</v>
      </c>
      <c r="E24" s="69">
        <v>0</v>
      </c>
      <c r="F24" s="69">
        <v>0</v>
      </c>
      <c r="G24" s="69">
        <v>5</v>
      </c>
      <c r="H24" s="69">
        <v>6</v>
      </c>
      <c r="I24" s="69">
        <v>8</v>
      </c>
      <c r="J24" s="69">
        <v>12</v>
      </c>
      <c r="K24" s="69">
        <v>8</v>
      </c>
      <c r="L24" s="69">
        <v>11</v>
      </c>
      <c r="M24" s="69">
        <v>25</v>
      </c>
      <c r="N24" s="69">
        <v>20</v>
      </c>
      <c r="O24" s="69">
        <v>12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U24" s="69">
        <v>0</v>
      </c>
      <c r="V24" s="69">
        <v>0</v>
      </c>
      <c r="W24" s="69">
        <v>0</v>
      </c>
      <c r="X24" s="69">
        <v>0</v>
      </c>
      <c r="Y24" s="69">
        <v>0</v>
      </c>
      <c r="Z24" s="69">
        <v>0</v>
      </c>
      <c r="AA24" s="69">
        <v>0</v>
      </c>
      <c r="AB24" s="69">
        <v>0</v>
      </c>
      <c r="AC24" s="69">
        <v>0</v>
      </c>
      <c r="AD24" s="69">
        <v>0</v>
      </c>
      <c r="AE24" s="69">
        <v>0</v>
      </c>
      <c r="AF24" s="69">
        <v>0</v>
      </c>
      <c r="AG24" s="69">
        <v>0</v>
      </c>
      <c r="AH24" s="69">
        <v>0</v>
      </c>
      <c r="AI24" s="57">
        <f t="shared" si="12"/>
        <v>107</v>
      </c>
      <c r="AJ24" s="1">
        <v>182</v>
      </c>
      <c r="AK24" s="17">
        <f t="shared" si="7"/>
        <v>-75</v>
      </c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</row>
    <row r="25" spans="1:55" s="74" customFormat="1" x14ac:dyDescent="0.45">
      <c r="A25" s="73" t="s">
        <v>146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>
        <v>0</v>
      </c>
      <c r="Q25" s="69">
        <v>0</v>
      </c>
      <c r="R25" s="69">
        <v>0</v>
      </c>
      <c r="S25" s="69">
        <v>0</v>
      </c>
      <c r="T25" s="69">
        <v>0</v>
      </c>
      <c r="U25" s="69">
        <v>0</v>
      </c>
      <c r="V25" s="69">
        <v>151</v>
      </c>
      <c r="W25" s="69">
        <v>101</v>
      </c>
      <c r="X25" s="69"/>
      <c r="Y25" s="69">
        <v>5073</v>
      </c>
      <c r="Z25" s="69">
        <v>4155</v>
      </c>
      <c r="AA25" s="69">
        <v>4164</v>
      </c>
      <c r="AB25" s="69">
        <v>4097</v>
      </c>
      <c r="AC25" s="69"/>
      <c r="AD25" s="69"/>
      <c r="AE25" s="69"/>
      <c r="AF25" s="69"/>
      <c r="AG25" s="69"/>
      <c r="AH25" s="69"/>
      <c r="AI25" s="57">
        <f t="shared" si="12"/>
        <v>17741</v>
      </c>
      <c r="AJ25" s="74">
        <v>18283</v>
      </c>
      <c r="AK25" s="17">
        <f t="shared" si="7"/>
        <v>-542</v>
      </c>
    </row>
    <row r="26" spans="1:55" x14ac:dyDescent="0.45">
      <c r="A26" s="8" t="s">
        <v>16</v>
      </c>
      <c r="B26" s="2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57"/>
      <c r="AK26" s="17">
        <f t="shared" si="7"/>
        <v>0</v>
      </c>
    </row>
    <row r="27" spans="1:55" s="74" customFormat="1" x14ac:dyDescent="0.45">
      <c r="A27" s="76" t="s">
        <v>132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>
        <v>0</v>
      </c>
      <c r="Q27" s="69">
        <v>0</v>
      </c>
      <c r="R27" s="69">
        <v>0</v>
      </c>
      <c r="S27" s="69">
        <v>0</v>
      </c>
      <c r="T27" s="69">
        <v>0</v>
      </c>
      <c r="U27" s="69">
        <v>0</v>
      </c>
      <c r="V27" s="69"/>
      <c r="W27" s="69"/>
      <c r="X27" s="69"/>
      <c r="Y27" s="69">
        <v>200</v>
      </c>
      <c r="Z27" s="69">
        <v>161</v>
      </c>
      <c r="AA27" s="69">
        <v>142</v>
      </c>
      <c r="AB27" s="69">
        <v>136</v>
      </c>
      <c r="AC27" s="69">
        <v>126</v>
      </c>
      <c r="AD27" s="69">
        <v>272</v>
      </c>
      <c r="AE27" s="69"/>
      <c r="AF27" s="69"/>
      <c r="AG27" s="69"/>
      <c r="AH27" s="69"/>
      <c r="AI27" s="57">
        <f t="shared" si="12"/>
        <v>1037</v>
      </c>
      <c r="AJ27" s="74">
        <v>831</v>
      </c>
      <c r="AK27" s="17">
        <f t="shared" si="7"/>
        <v>206</v>
      </c>
    </row>
    <row r="28" spans="1:55" s="74" customFormat="1" x14ac:dyDescent="0.45">
      <c r="A28" s="76" t="s">
        <v>133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>
        <v>0</v>
      </c>
      <c r="Q28" s="69">
        <v>0</v>
      </c>
      <c r="R28" s="69">
        <v>0</v>
      </c>
      <c r="S28" s="69">
        <v>0</v>
      </c>
      <c r="T28" s="69">
        <v>0</v>
      </c>
      <c r="U28" s="69">
        <v>0</v>
      </c>
      <c r="V28" s="69">
        <v>203</v>
      </c>
      <c r="W28" s="69">
        <v>173</v>
      </c>
      <c r="X28" s="69">
        <v>65</v>
      </c>
      <c r="Y28" s="69">
        <v>418</v>
      </c>
      <c r="Z28" s="69">
        <v>411</v>
      </c>
      <c r="AA28" s="69">
        <v>389</v>
      </c>
      <c r="AB28" s="69">
        <f>368+24+3</f>
        <v>395</v>
      </c>
      <c r="AC28" s="69"/>
      <c r="AD28" s="69"/>
      <c r="AE28" s="69"/>
      <c r="AF28" s="69">
        <v>63</v>
      </c>
      <c r="AG28" s="69"/>
      <c r="AH28" s="69"/>
      <c r="AI28" s="57">
        <f t="shared" si="12"/>
        <v>2117</v>
      </c>
      <c r="AJ28" s="74">
        <v>2026</v>
      </c>
      <c r="AK28" s="17">
        <f t="shared" si="7"/>
        <v>91</v>
      </c>
    </row>
    <row r="29" spans="1:55" s="6" customFormat="1" x14ac:dyDescent="0.45">
      <c r="A29" s="9" t="s">
        <v>17</v>
      </c>
      <c r="B29" s="25"/>
      <c r="C29" s="25"/>
      <c r="D29" s="25"/>
      <c r="E29" s="25"/>
      <c r="F29" s="25"/>
      <c r="G29" s="25"/>
      <c r="H29" s="25"/>
      <c r="I29" s="25"/>
      <c r="J29" s="59"/>
      <c r="K29" s="25"/>
      <c r="L29" s="25"/>
      <c r="M29" s="69">
        <v>11478</v>
      </c>
      <c r="N29" s="69">
        <v>11824</v>
      </c>
      <c r="O29" s="69">
        <v>9872</v>
      </c>
      <c r="P29" s="69">
        <v>5830</v>
      </c>
      <c r="Q29" s="69">
        <v>5225</v>
      </c>
      <c r="R29" s="69">
        <v>3835</v>
      </c>
      <c r="S29" s="25">
        <v>0</v>
      </c>
      <c r="T29" s="25">
        <v>0</v>
      </c>
      <c r="U29" s="25">
        <v>0</v>
      </c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57">
        <f t="shared" si="12"/>
        <v>48064</v>
      </c>
      <c r="AJ29" s="1">
        <v>49710</v>
      </c>
      <c r="AK29" s="17">
        <f t="shared" si="7"/>
        <v>-1646</v>
      </c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</row>
    <row r="30" spans="1:55" s="74" customFormat="1" x14ac:dyDescent="0.45">
      <c r="A30" s="73" t="s">
        <v>18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>
        <v>1211</v>
      </c>
      <c r="N30" s="69">
        <v>973</v>
      </c>
      <c r="O30" s="69">
        <v>739</v>
      </c>
      <c r="P30" s="69">
        <v>1313</v>
      </c>
      <c r="Q30" s="69">
        <v>1191</v>
      </c>
      <c r="R30" s="69">
        <v>1021</v>
      </c>
      <c r="S30" s="69">
        <v>324</v>
      </c>
      <c r="T30" s="69">
        <v>189</v>
      </c>
      <c r="U30" s="69">
        <v>247</v>
      </c>
      <c r="V30" s="69">
        <v>60</v>
      </c>
      <c r="W30" s="69">
        <v>58</v>
      </c>
      <c r="X30" s="69"/>
      <c r="Y30" s="69">
        <v>770</v>
      </c>
      <c r="Z30" s="69">
        <v>753</v>
      </c>
      <c r="AA30" s="69">
        <v>645</v>
      </c>
      <c r="AB30" s="69">
        <v>631</v>
      </c>
      <c r="AC30" s="69">
        <v>561</v>
      </c>
      <c r="AD30" s="69"/>
      <c r="AE30" s="69"/>
      <c r="AF30" s="69"/>
      <c r="AG30" s="69"/>
      <c r="AH30" s="69"/>
      <c r="AI30" s="57">
        <f>SUM(B30:AH30)</f>
        <v>10686</v>
      </c>
      <c r="AJ30" s="74">
        <v>11254</v>
      </c>
      <c r="AK30" s="17">
        <f t="shared" si="7"/>
        <v>-568</v>
      </c>
    </row>
    <row r="31" spans="1:55" x14ac:dyDescent="0.45">
      <c r="A31" s="70" t="s">
        <v>128</v>
      </c>
      <c r="B31" s="69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6</v>
      </c>
      <c r="K31" s="69">
        <v>6</v>
      </c>
      <c r="L31" s="69">
        <v>7</v>
      </c>
      <c r="M31" s="69">
        <v>767</v>
      </c>
      <c r="N31" s="69">
        <v>670</v>
      </c>
      <c r="O31" s="69">
        <v>725</v>
      </c>
      <c r="P31" s="69">
        <v>704</v>
      </c>
      <c r="Q31" s="69">
        <v>568</v>
      </c>
      <c r="R31" s="69">
        <v>523</v>
      </c>
      <c r="S31" s="69">
        <v>0</v>
      </c>
      <c r="T31" s="69">
        <v>0</v>
      </c>
      <c r="U31" s="69">
        <v>0</v>
      </c>
      <c r="V31" s="69">
        <v>0</v>
      </c>
      <c r="W31" s="69">
        <v>0</v>
      </c>
      <c r="X31" s="69">
        <v>0</v>
      </c>
      <c r="Y31" s="69">
        <v>0</v>
      </c>
      <c r="Z31" s="69">
        <v>0</v>
      </c>
      <c r="AA31" s="69">
        <v>0</v>
      </c>
      <c r="AB31" s="69">
        <v>0</v>
      </c>
      <c r="AC31" s="69">
        <v>0</v>
      </c>
      <c r="AD31" s="69">
        <v>0</v>
      </c>
      <c r="AE31" s="69">
        <v>0</v>
      </c>
      <c r="AF31" s="69">
        <v>0</v>
      </c>
      <c r="AG31" s="69">
        <v>0</v>
      </c>
      <c r="AH31" s="69">
        <v>0</v>
      </c>
      <c r="AI31" s="57">
        <f t="shared" si="12"/>
        <v>3976</v>
      </c>
      <c r="AJ31" s="1">
        <v>20886</v>
      </c>
      <c r="AK31" s="17">
        <f t="shared" si="7"/>
        <v>-16910</v>
      </c>
    </row>
    <row r="32" spans="1:55" x14ac:dyDescent="0.45">
      <c r="A32" s="71" t="s">
        <v>144</v>
      </c>
      <c r="B32" s="25">
        <f>+B33+B37+B42+B48</f>
        <v>0</v>
      </c>
      <c r="C32" s="25">
        <f t="shared" ref="C32:AH32" si="13">+C33+C37+C42+C48</f>
        <v>0</v>
      </c>
      <c r="D32" s="25">
        <f t="shared" si="13"/>
        <v>0</v>
      </c>
      <c r="E32" s="25">
        <f t="shared" si="13"/>
        <v>0</v>
      </c>
      <c r="F32" s="25">
        <f t="shared" si="13"/>
        <v>0</v>
      </c>
      <c r="G32" s="25">
        <f t="shared" si="13"/>
        <v>0</v>
      </c>
      <c r="H32" s="25">
        <f t="shared" si="13"/>
        <v>0</v>
      </c>
      <c r="I32" s="25">
        <f t="shared" si="13"/>
        <v>0</v>
      </c>
      <c r="J32" s="25">
        <f t="shared" si="13"/>
        <v>0</v>
      </c>
      <c r="K32" s="25">
        <f t="shared" si="13"/>
        <v>0</v>
      </c>
      <c r="L32" s="25">
        <f t="shared" si="13"/>
        <v>0</v>
      </c>
      <c r="M32" s="25">
        <f t="shared" si="13"/>
        <v>0</v>
      </c>
      <c r="N32" s="25">
        <f t="shared" si="13"/>
        <v>0</v>
      </c>
      <c r="O32" s="25">
        <f t="shared" si="13"/>
        <v>0</v>
      </c>
      <c r="P32" s="77" t="s">
        <v>130</v>
      </c>
      <c r="Q32" s="77" t="s">
        <v>130</v>
      </c>
      <c r="R32" s="77" t="s">
        <v>130</v>
      </c>
      <c r="S32" s="25">
        <f t="shared" si="13"/>
        <v>80</v>
      </c>
      <c r="T32" s="25">
        <f t="shared" si="13"/>
        <v>73</v>
      </c>
      <c r="U32" s="25">
        <f t="shared" si="13"/>
        <v>50</v>
      </c>
      <c r="V32" s="25">
        <f t="shared" si="13"/>
        <v>0</v>
      </c>
      <c r="W32" s="25">
        <f t="shared" si="13"/>
        <v>0</v>
      </c>
      <c r="X32" s="25">
        <f t="shared" si="13"/>
        <v>0</v>
      </c>
      <c r="Y32" s="25">
        <f t="shared" si="13"/>
        <v>0</v>
      </c>
      <c r="Z32" s="25">
        <f t="shared" si="13"/>
        <v>0</v>
      </c>
      <c r="AA32" s="25">
        <f t="shared" si="13"/>
        <v>0</v>
      </c>
      <c r="AB32" s="25">
        <f t="shared" si="13"/>
        <v>0</v>
      </c>
      <c r="AC32" s="25">
        <f t="shared" si="13"/>
        <v>0</v>
      </c>
      <c r="AD32" s="25">
        <f t="shared" si="13"/>
        <v>0</v>
      </c>
      <c r="AE32" s="25">
        <f t="shared" si="13"/>
        <v>0</v>
      </c>
      <c r="AF32" s="25">
        <f t="shared" si="13"/>
        <v>0</v>
      </c>
      <c r="AG32" s="25">
        <f t="shared" si="13"/>
        <v>0</v>
      </c>
      <c r="AH32" s="25">
        <f t="shared" si="13"/>
        <v>0</v>
      </c>
      <c r="AI32" s="57">
        <f t="shared" si="12"/>
        <v>203</v>
      </c>
      <c r="AJ32" s="1">
        <v>7970</v>
      </c>
      <c r="AK32" s="17">
        <f t="shared" si="7"/>
        <v>-7767</v>
      </c>
    </row>
    <row r="33" spans="1:35" ht="18.75" hidden="1" customHeight="1" x14ac:dyDescent="0.45">
      <c r="A33" s="79" t="s">
        <v>19</v>
      </c>
      <c r="B33" s="88">
        <f>SUM(B34:B36)</f>
        <v>0</v>
      </c>
      <c r="C33" s="88">
        <f t="shared" ref="C33:AH33" si="14">SUM(C34:C36)</f>
        <v>0</v>
      </c>
      <c r="D33" s="88">
        <f t="shared" si="14"/>
        <v>0</v>
      </c>
      <c r="E33" s="88">
        <f t="shared" si="14"/>
        <v>0</v>
      </c>
      <c r="F33" s="88">
        <f t="shared" si="14"/>
        <v>0</v>
      </c>
      <c r="G33" s="88">
        <f t="shared" si="14"/>
        <v>0</v>
      </c>
      <c r="H33" s="88">
        <f t="shared" si="14"/>
        <v>0</v>
      </c>
      <c r="I33" s="88">
        <f t="shared" si="14"/>
        <v>0</v>
      </c>
      <c r="J33" s="88">
        <f t="shared" si="14"/>
        <v>0</v>
      </c>
      <c r="K33" s="88">
        <f t="shared" si="14"/>
        <v>0</v>
      </c>
      <c r="L33" s="88">
        <f t="shared" si="14"/>
        <v>0</v>
      </c>
      <c r="M33" s="88">
        <f t="shared" si="14"/>
        <v>0</v>
      </c>
      <c r="N33" s="88">
        <f t="shared" si="14"/>
        <v>0</v>
      </c>
      <c r="O33" s="88">
        <f t="shared" si="14"/>
        <v>0</v>
      </c>
      <c r="P33" s="88">
        <f t="shared" si="14"/>
        <v>0</v>
      </c>
      <c r="Q33" s="88">
        <f t="shared" si="14"/>
        <v>0</v>
      </c>
      <c r="R33" s="88">
        <f t="shared" si="14"/>
        <v>0</v>
      </c>
      <c r="S33" s="88">
        <f t="shared" si="14"/>
        <v>0</v>
      </c>
      <c r="T33" s="88">
        <f t="shared" si="14"/>
        <v>0</v>
      </c>
      <c r="U33" s="88">
        <f t="shared" si="14"/>
        <v>0</v>
      </c>
      <c r="V33" s="88">
        <f t="shared" si="14"/>
        <v>0</v>
      </c>
      <c r="W33" s="88">
        <f t="shared" si="14"/>
        <v>0</v>
      </c>
      <c r="X33" s="88">
        <f t="shared" si="14"/>
        <v>0</v>
      </c>
      <c r="Y33" s="88">
        <f t="shared" si="14"/>
        <v>0</v>
      </c>
      <c r="Z33" s="88">
        <f t="shared" si="14"/>
        <v>0</v>
      </c>
      <c r="AA33" s="88">
        <f t="shared" si="14"/>
        <v>0</v>
      </c>
      <c r="AB33" s="88">
        <f t="shared" si="14"/>
        <v>0</v>
      </c>
      <c r="AC33" s="88">
        <f t="shared" si="14"/>
        <v>0</v>
      </c>
      <c r="AD33" s="88">
        <f t="shared" si="14"/>
        <v>0</v>
      </c>
      <c r="AE33" s="88">
        <f t="shared" si="14"/>
        <v>0</v>
      </c>
      <c r="AF33" s="88">
        <f t="shared" si="14"/>
        <v>0</v>
      </c>
      <c r="AG33" s="88">
        <f t="shared" si="14"/>
        <v>0</v>
      </c>
      <c r="AH33" s="88">
        <f t="shared" si="14"/>
        <v>0</v>
      </c>
      <c r="AI33" s="88">
        <f>SUM(B33:AH33)</f>
        <v>0</v>
      </c>
    </row>
    <row r="34" spans="1:35" ht="18.75" hidden="1" customHeight="1" x14ac:dyDescent="0.45">
      <c r="A34" s="80" t="s">
        <v>20</v>
      </c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>
        <f>SUM(B34:AH34)</f>
        <v>0</v>
      </c>
    </row>
    <row r="35" spans="1:35" ht="18.75" hidden="1" customHeight="1" x14ac:dyDescent="0.45">
      <c r="A35" s="80" t="s">
        <v>21</v>
      </c>
      <c r="B35" s="81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>
        <f t="shared" ref="AI35:AI36" si="15">SUM(B35:AH35)</f>
        <v>0</v>
      </c>
    </row>
    <row r="36" spans="1:35" ht="18.75" hidden="1" customHeight="1" x14ac:dyDescent="0.45">
      <c r="A36" s="80" t="s">
        <v>22</v>
      </c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>
        <f t="shared" si="15"/>
        <v>0</v>
      </c>
    </row>
    <row r="37" spans="1:35" ht="18.75" hidden="1" customHeight="1" x14ac:dyDescent="0.45">
      <c r="A37" s="83" t="s">
        <v>23</v>
      </c>
      <c r="B37" s="89">
        <f>SUM(B38:B41)</f>
        <v>0</v>
      </c>
      <c r="C37" s="89">
        <f t="shared" ref="C37:AH37" si="16">SUM(C38:C41)</f>
        <v>0</v>
      </c>
      <c r="D37" s="89">
        <f t="shared" si="16"/>
        <v>0</v>
      </c>
      <c r="E37" s="89">
        <f t="shared" si="16"/>
        <v>0</v>
      </c>
      <c r="F37" s="89">
        <f t="shared" si="16"/>
        <v>0</v>
      </c>
      <c r="G37" s="89">
        <f t="shared" si="16"/>
        <v>0</v>
      </c>
      <c r="H37" s="89">
        <f t="shared" si="16"/>
        <v>0</v>
      </c>
      <c r="I37" s="89">
        <f t="shared" si="16"/>
        <v>0</v>
      </c>
      <c r="J37" s="89">
        <f t="shared" si="16"/>
        <v>0</v>
      </c>
      <c r="K37" s="89">
        <f t="shared" si="16"/>
        <v>0</v>
      </c>
      <c r="L37" s="89">
        <f t="shared" si="16"/>
        <v>0</v>
      </c>
      <c r="M37" s="89">
        <f t="shared" si="16"/>
        <v>0</v>
      </c>
      <c r="N37" s="89">
        <f t="shared" si="16"/>
        <v>0</v>
      </c>
      <c r="O37" s="89">
        <f t="shared" si="16"/>
        <v>0</v>
      </c>
      <c r="P37" s="89">
        <f t="shared" si="16"/>
        <v>0</v>
      </c>
      <c r="Q37" s="89">
        <f t="shared" si="16"/>
        <v>0</v>
      </c>
      <c r="R37" s="89">
        <f t="shared" si="16"/>
        <v>0</v>
      </c>
      <c r="S37" s="89">
        <f t="shared" si="16"/>
        <v>80</v>
      </c>
      <c r="T37" s="89">
        <f t="shared" si="16"/>
        <v>73</v>
      </c>
      <c r="U37" s="89">
        <f t="shared" si="16"/>
        <v>50</v>
      </c>
      <c r="V37" s="89">
        <f t="shared" si="16"/>
        <v>0</v>
      </c>
      <c r="W37" s="89">
        <f t="shared" si="16"/>
        <v>0</v>
      </c>
      <c r="X37" s="89">
        <f t="shared" si="16"/>
        <v>0</v>
      </c>
      <c r="Y37" s="89">
        <f t="shared" si="16"/>
        <v>0</v>
      </c>
      <c r="Z37" s="89">
        <f t="shared" si="16"/>
        <v>0</v>
      </c>
      <c r="AA37" s="89">
        <f t="shared" si="16"/>
        <v>0</v>
      </c>
      <c r="AB37" s="89">
        <f t="shared" si="16"/>
        <v>0</v>
      </c>
      <c r="AC37" s="89">
        <f t="shared" si="16"/>
        <v>0</v>
      </c>
      <c r="AD37" s="89">
        <f t="shared" si="16"/>
        <v>0</v>
      </c>
      <c r="AE37" s="89">
        <f t="shared" si="16"/>
        <v>0</v>
      </c>
      <c r="AF37" s="89">
        <f t="shared" si="16"/>
        <v>0</v>
      </c>
      <c r="AG37" s="89">
        <f t="shared" si="16"/>
        <v>0</v>
      </c>
      <c r="AH37" s="89">
        <f t="shared" si="16"/>
        <v>0</v>
      </c>
      <c r="AI37" s="90">
        <f>SUM(B37:AH37)</f>
        <v>203</v>
      </c>
    </row>
    <row r="38" spans="1:35" ht="18.75" hidden="1" customHeight="1" x14ac:dyDescent="0.45">
      <c r="A38" s="80" t="s">
        <v>24</v>
      </c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>
        <v>80</v>
      </c>
      <c r="T38" s="82">
        <v>73</v>
      </c>
      <c r="U38" s="82">
        <v>50</v>
      </c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>
        <f>SUM(B38:AH38)</f>
        <v>203</v>
      </c>
    </row>
    <row r="39" spans="1:35" ht="18.75" hidden="1" customHeight="1" x14ac:dyDescent="0.45">
      <c r="A39" s="80" t="s">
        <v>25</v>
      </c>
      <c r="B39" s="81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>
        <f t="shared" ref="AI39:AI41" si="17">SUM(B39:AH39)</f>
        <v>0</v>
      </c>
    </row>
    <row r="40" spans="1:35" ht="18.75" hidden="1" customHeight="1" x14ac:dyDescent="0.45">
      <c r="A40" s="80" t="s">
        <v>145</v>
      </c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>
        <f t="shared" si="17"/>
        <v>0</v>
      </c>
    </row>
    <row r="41" spans="1:35" ht="18.75" hidden="1" customHeight="1" x14ac:dyDescent="0.45">
      <c r="A41" s="80" t="s">
        <v>26</v>
      </c>
      <c r="B41" s="8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>
        <f t="shared" si="17"/>
        <v>0</v>
      </c>
    </row>
    <row r="42" spans="1:35" ht="18.75" hidden="1" customHeight="1" x14ac:dyDescent="0.45">
      <c r="A42" s="83" t="s">
        <v>27</v>
      </c>
      <c r="B42" s="89">
        <f>SUM(B43:B47)</f>
        <v>0</v>
      </c>
      <c r="C42" s="89">
        <f t="shared" ref="C42:AH42" si="18">SUM(C43:C47)</f>
        <v>0</v>
      </c>
      <c r="D42" s="89">
        <f t="shared" si="18"/>
        <v>0</v>
      </c>
      <c r="E42" s="89">
        <f t="shared" si="18"/>
        <v>0</v>
      </c>
      <c r="F42" s="89">
        <f t="shared" si="18"/>
        <v>0</v>
      </c>
      <c r="G42" s="89">
        <f t="shared" si="18"/>
        <v>0</v>
      </c>
      <c r="H42" s="89">
        <f t="shared" si="18"/>
        <v>0</v>
      </c>
      <c r="I42" s="89">
        <f t="shared" si="18"/>
        <v>0</v>
      </c>
      <c r="J42" s="89">
        <f t="shared" si="18"/>
        <v>0</v>
      </c>
      <c r="K42" s="89">
        <f t="shared" si="18"/>
        <v>0</v>
      </c>
      <c r="L42" s="89">
        <f t="shared" si="18"/>
        <v>0</v>
      </c>
      <c r="M42" s="89">
        <f t="shared" si="18"/>
        <v>0</v>
      </c>
      <c r="N42" s="89">
        <f t="shared" si="18"/>
        <v>0</v>
      </c>
      <c r="O42" s="89">
        <f t="shared" si="18"/>
        <v>0</v>
      </c>
      <c r="P42" s="89">
        <f t="shared" si="18"/>
        <v>0</v>
      </c>
      <c r="Q42" s="89">
        <f t="shared" si="18"/>
        <v>0</v>
      </c>
      <c r="R42" s="89">
        <f t="shared" si="18"/>
        <v>0</v>
      </c>
      <c r="S42" s="89">
        <f t="shared" si="18"/>
        <v>0</v>
      </c>
      <c r="T42" s="89">
        <f t="shared" si="18"/>
        <v>0</v>
      </c>
      <c r="U42" s="89">
        <f t="shared" si="18"/>
        <v>0</v>
      </c>
      <c r="V42" s="89">
        <f t="shared" si="18"/>
        <v>0</v>
      </c>
      <c r="W42" s="89">
        <f t="shared" si="18"/>
        <v>0</v>
      </c>
      <c r="X42" s="89">
        <f t="shared" si="18"/>
        <v>0</v>
      </c>
      <c r="Y42" s="89">
        <f t="shared" si="18"/>
        <v>0</v>
      </c>
      <c r="Z42" s="89">
        <f t="shared" si="18"/>
        <v>0</v>
      </c>
      <c r="AA42" s="89">
        <f t="shared" si="18"/>
        <v>0</v>
      </c>
      <c r="AB42" s="89">
        <f t="shared" si="18"/>
        <v>0</v>
      </c>
      <c r="AC42" s="89">
        <f t="shared" si="18"/>
        <v>0</v>
      </c>
      <c r="AD42" s="89">
        <f t="shared" si="18"/>
        <v>0</v>
      </c>
      <c r="AE42" s="89">
        <f t="shared" si="18"/>
        <v>0</v>
      </c>
      <c r="AF42" s="89">
        <f t="shared" si="18"/>
        <v>0</v>
      </c>
      <c r="AG42" s="89">
        <f t="shared" si="18"/>
        <v>0</v>
      </c>
      <c r="AH42" s="89">
        <f t="shared" si="18"/>
        <v>0</v>
      </c>
      <c r="AI42" s="90">
        <f>SUM(B42:AH42)</f>
        <v>0</v>
      </c>
    </row>
    <row r="43" spans="1:35" ht="18.75" hidden="1" customHeight="1" x14ac:dyDescent="0.45">
      <c r="A43" s="80" t="s">
        <v>28</v>
      </c>
      <c r="B43" s="81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>
        <f>SUM(B43:AH43)</f>
        <v>0</v>
      </c>
    </row>
    <row r="44" spans="1:35" ht="18.75" hidden="1" customHeight="1" x14ac:dyDescent="0.45">
      <c r="A44" s="80" t="s">
        <v>29</v>
      </c>
      <c r="B44" s="81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>
        <f t="shared" ref="AI44:AI47" si="19">SUM(B44:AH44)</f>
        <v>0</v>
      </c>
    </row>
    <row r="45" spans="1:35" ht="18.75" hidden="1" customHeight="1" x14ac:dyDescent="0.45">
      <c r="A45" s="80" t="s">
        <v>30</v>
      </c>
      <c r="B45" s="81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>
        <f t="shared" si="19"/>
        <v>0</v>
      </c>
    </row>
    <row r="46" spans="1:35" ht="18.75" hidden="1" customHeight="1" x14ac:dyDescent="0.45">
      <c r="A46" s="80" t="s">
        <v>31</v>
      </c>
      <c r="B46" s="81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>
        <f t="shared" si="19"/>
        <v>0</v>
      </c>
    </row>
    <row r="47" spans="1:35" s="11" customFormat="1" ht="18.75" hidden="1" customHeight="1" x14ac:dyDescent="0.45">
      <c r="A47" s="80" t="s">
        <v>32</v>
      </c>
      <c r="B47" s="81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2">
        <f t="shared" si="19"/>
        <v>0</v>
      </c>
    </row>
    <row r="48" spans="1:35" ht="18.75" hidden="1" customHeight="1" x14ac:dyDescent="0.45">
      <c r="A48" s="83" t="s">
        <v>33</v>
      </c>
      <c r="B48" s="89">
        <f>SUM(B49:B52)</f>
        <v>0</v>
      </c>
      <c r="C48" s="89">
        <f t="shared" ref="C48:AH48" si="20">SUM(C49:C52)</f>
        <v>0</v>
      </c>
      <c r="D48" s="89">
        <f t="shared" si="20"/>
        <v>0</v>
      </c>
      <c r="E48" s="89">
        <f t="shared" si="20"/>
        <v>0</v>
      </c>
      <c r="F48" s="89">
        <f t="shared" si="20"/>
        <v>0</v>
      </c>
      <c r="G48" s="89">
        <f t="shared" si="20"/>
        <v>0</v>
      </c>
      <c r="H48" s="89">
        <f t="shared" si="20"/>
        <v>0</v>
      </c>
      <c r="I48" s="89">
        <f t="shared" si="20"/>
        <v>0</v>
      </c>
      <c r="J48" s="89">
        <f t="shared" si="20"/>
        <v>0</v>
      </c>
      <c r="K48" s="89">
        <f t="shared" si="20"/>
        <v>0</v>
      </c>
      <c r="L48" s="89">
        <f t="shared" si="20"/>
        <v>0</v>
      </c>
      <c r="M48" s="89">
        <f t="shared" si="20"/>
        <v>0</v>
      </c>
      <c r="N48" s="89">
        <f t="shared" si="20"/>
        <v>0</v>
      </c>
      <c r="O48" s="89">
        <f t="shared" si="20"/>
        <v>0</v>
      </c>
      <c r="P48" s="89">
        <f t="shared" si="20"/>
        <v>0</v>
      </c>
      <c r="Q48" s="89">
        <f t="shared" si="20"/>
        <v>0</v>
      </c>
      <c r="R48" s="89">
        <f t="shared" si="20"/>
        <v>0</v>
      </c>
      <c r="S48" s="89">
        <f t="shared" si="20"/>
        <v>0</v>
      </c>
      <c r="T48" s="89">
        <f t="shared" si="20"/>
        <v>0</v>
      </c>
      <c r="U48" s="89">
        <f t="shared" si="20"/>
        <v>0</v>
      </c>
      <c r="V48" s="89">
        <f t="shared" si="20"/>
        <v>0</v>
      </c>
      <c r="W48" s="89">
        <f t="shared" si="20"/>
        <v>0</v>
      </c>
      <c r="X48" s="89">
        <f t="shared" si="20"/>
        <v>0</v>
      </c>
      <c r="Y48" s="89">
        <f t="shared" si="20"/>
        <v>0</v>
      </c>
      <c r="Z48" s="89">
        <f t="shared" si="20"/>
        <v>0</v>
      </c>
      <c r="AA48" s="89">
        <f t="shared" si="20"/>
        <v>0</v>
      </c>
      <c r="AB48" s="89">
        <f t="shared" si="20"/>
        <v>0</v>
      </c>
      <c r="AC48" s="89">
        <f t="shared" si="20"/>
        <v>0</v>
      </c>
      <c r="AD48" s="89">
        <f t="shared" si="20"/>
        <v>0</v>
      </c>
      <c r="AE48" s="89">
        <f t="shared" si="20"/>
        <v>0</v>
      </c>
      <c r="AF48" s="89">
        <f t="shared" si="20"/>
        <v>0</v>
      </c>
      <c r="AG48" s="89">
        <f t="shared" si="20"/>
        <v>0</v>
      </c>
      <c r="AH48" s="89">
        <f t="shared" si="20"/>
        <v>0</v>
      </c>
      <c r="AI48" s="90">
        <f>SUM(B48:AH48)</f>
        <v>0</v>
      </c>
    </row>
    <row r="49" spans="1:35" ht="18.75" hidden="1" customHeight="1" x14ac:dyDescent="0.45">
      <c r="A49" s="80" t="s">
        <v>34</v>
      </c>
      <c r="B49" s="81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>
        <f>SUM(B49:AH49)</f>
        <v>0</v>
      </c>
    </row>
    <row r="50" spans="1:35" ht="18.75" hidden="1" customHeight="1" x14ac:dyDescent="0.45">
      <c r="A50" s="80" t="s">
        <v>35</v>
      </c>
      <c r="B50" s="81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>
        <f t="shared" ref="AI50:AI51" si="21">SUM(B50:AH50)</f>
        <v>0</v>
      </c>
    </row>
    <row r="51" spans="1:35" ht="18.75" hidden="1" customHeight="1" x14ac:dyDescent="0.45">
      <c r="A51" s="80" t="s">
        <v>36</v>
      </c>
      <c r="B51" s="81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>
        <f t="shared" si="21"/>
        <v>0</v>
      </c>
    </row>
    <row r="52" spans="1:35" ht="18.75" hidden="1" customHeight="1" x14ac:dyDescent="0.45">
      <c r="A52" s="85" t="s">
        <v>37</v>
      </c>
      <c r="B52" s="86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>
        <f>SUM(B52:AH52)</f>
        <v>0</v>
      </c>
    </row>
    <row r="53" spans="1:35" x14ac:dyDescent="0.45">
      <c r="A53" s="1" t="s">
        <v>148</v>
      </c>
      <c r="B53" s="28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</row>
    <row r="54" spans="1:35" x14ac:dyDescent="0.45">
      <c r="A54" s="1" t="s">
        <v>135</v>
      </c>
      <c r="B54" s="28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</row>
    <row r="55" spans="1:35" x14ac:dyDescent="0.45">
      <c r="A55" s="13" t="s">
        <v>149</v>
      </c>
      <c r="B55" s="28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</row>
    <row r="56" spans="1:35" x14ac:dyDescent="0.45">
      <c r="B56" s="28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</row>
    <row r="57" spans="1:35" x14ac:dyDescent="0.45">
      <c r="B57" s="28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</row>
    <row r="65" spans="1:36" s="12" customFormat="1" x14ac:dyDescent="0.45">
      <c r="A65" s="1"/>
      <c r="B65" s="2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s="12" customFormat="1" x14ac:dyDescent="0.45">
      <c r="A66" s="1"/>
      <c r="B66" s="2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s="12" customFormat="1" x14ac:dyDescent="0.45">
      <c r="A67" s="1"/>
      <c r="B67" s="2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s="12" customFormat="1" x14ac:dyDescent="0.45">
      <c r="A68" s="1"/>
      <c r="B68" s="2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s="12" customFormat="1" x14ac:dyDescent="0.45">
      <c r="A69" s="1"/>
      <c r="B69" s="2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s="12" customFormat="1" x14ac:dyDescent="0.45">
      <c r="A70" s="1"/>
      <c r="B70" s="2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s="12" customFormat="1" x14ac:dyDescent="0.45">
      <c r="A71" s="1"/>
      <c r="B71" s="2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s="12" customFormat="1" x14ac:dyDescent="0.45">
      <c r="A72" s="1"/>
      <c r="B72" s="2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s="12" customFormat="1" x14ac:dyDescent="0.45">
      <c r="A73" s="1"/>
      <c r="B73" s="2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s="12" customFormat="1" x14ac:dyDescent="0.45">
      <c r="A74" s="1"/>
      <c r="B74" s="2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s="12" customFormat="1" x14ac:dyDescent="0.45">
      <c r="A75" s="1"/>
      <c r="B75" s="2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s="12" customFormat="1" x14ac:dyDescent="0.45">
      <c r="A76" s="1"/>
      <c r="B76" s="2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s="12" customFormat="1" x14ac:dyDescent="0.45">
      <c r="A77" s="1"/>
      <c r="B77" s="2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s="12" customFormat="1" x14ac:dyDescent="0.45">
      <c r="A78" s="1"/>
      <c r="B78" s="2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s="12" customFormat="1" x14ac:dyDescent="0.45">
      <c r="A79" s="1"/>
      <c r="B79" s="2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s="12" customFormat="1" x14ac:dyDescent="0.45">
      <c r="A80" s="1"/>
      <c r="B80" s="2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s="12" customFormat="1" x14ac:dyDescent="0.45">
      <c r="A81" s="1"/>
      <c r="B81" s="2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s="12" customFormat="1" x14ac:dyDescent="0.45">
      <c r="A82" s="1"/>
      <c r="B82" s="2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s="12" customFormat="1" x14ac:dyDescent="0.45">
      <c r="A83" s="1"/>
      <c r="B83" s="2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s="12" customFormat="1" x14ac:dyDescent="0.45">
      <c r="A84" s="1"/>
      <c r="B84" s="2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s="12" customFormat="1" x14ac:dyDescent="0.45">
      <c r="A85" s="1"/>
      <c r="B85" s="2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s="12" customFormat="1" x14ac:dyDescent="0.45">
      <c r="A86" s="1"/>
      <c r="B86" s="2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s="12" customFormat="1" x14ac:dyDescent="0.45">
      <c r="A87" s="1"/>
      <c r="B87" s="2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s="12" customFormat="1" x14ac:dyDescent="0.45">
      <c r="A88" s="1"/>
      <c r="B88" s="2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s="12" customFormat="1" x14ac:dyDescent="0.45">
      <c r="A89" s="1"/>
      <c r="B89" s="2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s="12" customFormat="1" x14ac:dyDescent="0.45">
      <c r="A90" s="1"/>
      <c r="B90" s="2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s="12" customFormat="1" x14ac:dyDescent="0.45">
      <c r="A91" s="1"/>
      <c r="B91" s="2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s="12" customFormat="1" x14ac:dyDescent="0.45">
      <c r="A92" s="1"/>
      <c r="B92" s="2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s="12" customFormat="1" x14ac:dyDescent="0.45">
      <c r="A93" s="1"/>
      <c r="B93" s="2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s="12" customFormat="1" x14ac:dyDescent="0.45">
      <c r="A94" s="1"/>
      <c r="B94" s="2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s="12" customFormat="1" x14ac:dyDescent="0.45">
      <c r="A95" s="1"/>
      <c r="B95" s="2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s="12" customFormat="1" x14ac:dyDescent="0.45">
      <c r="A96" s="1"/>
      <c r="B96" s="2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s="12" customFormat="1" x14ac:dyDescent="0.45">
      <c r="A97" s="1"/>
      <c r="B97" s="2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s="12" customFormat="1" x14ac:dyDescent="0.45">
      <c r="A98" s="1"/>
      <c r="B98" s="2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s="12" customFormat="1" x14ac:dyDescent="0.45">
      <c r="A99" s="1"/>
      <c r="B99" s="2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s="12" customFormat="1" x14ac:dyDescent="0.45">
      <c r="A100" s="1"/>
      <c r="B100" s="2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s="12" customFormat="1" x14ac:dyDescent="0.45">
      <c r="A101" s="1"/>
      <c r="B101" s="2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s="12" customFormat="1" x14ac:dyDescent="0.45">
      <c r="A102" s="1"/>
      <c r="B102" s="2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s="12" customFormat="1" x14ac:dyDescent="0.45">
      <c r="A103" s="1"/>
      <c r="B103" s="2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s="12" customFormat="1" x14ac:dyDescent="0.45">
      <c r="A104" s="1"/>
      <c r="B104" s="2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s="12" customFormat="1" x14ac:dyDescent="0.45">
      <c r="A105" s="1"/>
      <c r="B105" s="2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s="12" customFormat="1" x14ac:dyDescent="0.45">
      <c r="A106" s="1"/>
      <c r="B106" s="2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s="12" customFormat="1" x14ac:dyDescent="0.45">
      <c r="A107" s="1"/>
      <c r="B107" s="2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s="12" customFormat="1" x14ac:dyDescent="0.45">
      <c r="A108" s="1"/>
      <c r="B108" s="2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s="12" customFormat="1" x14ac:dyDescent="0.45">
      <c r="A109" s="1"/>
      <c r="B109" s="2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s="12" customFormat="1" x14ac:dyDescent="0.45">
      <c r="A110" s="1"/>
      <c r="B110" s="2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s="12" customFormat="1" x14ac:dyDescent="0.45">
      <c r="A111" s="1"/>
      <c r="B111" s="2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s="12" customFormat="1" x14ac:dyDescent="0.45">
      <c r="A112" s="1"/>
      <c r="B112" s="2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s="12" customFormat="1" x14ac:dyDescent="0.45">
      <c r="A113" s="1"/>
      <c r="B113" s="2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s="12" customFormat="1" x14ac:dyDescent="0.45">
      <c r="A114" s="1"/>
      <c r="B114" s="2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s="12" customFormat="1" x14ac:dyDescent="0.45">
      <c r="A115" s="1"/>
      <c r="B115" s="2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s="12" customFormat="1" x14ac:dyDescent="0.45">
      <c r="A116" s="1"/>
      <c r="B116" s="2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s="12" customFormat="1" x14ac:dyDescent="0.45">
      <c r="A117" s="1"/>
      <c r="B117" s="2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s="12" customFormat="1" x14ac:dyDescent="0.45">
      <c r="A118" s="1"/>
      <c r="B118" s="2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s="12" customFormat="1" x14ac:dyDescent="0.45">
      <c r="A119" s="1"/>
      <c r="B119" s="2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s="12" customFormat="1" x14ac:dyDescent="0.45">
      <c r="A120" s="1"/>
      <c r="B120" s="2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s="12" customFormat="1" x14ac:dyDescent="0.45">
      <c r="A121" s="1"/>
      <c r="B121" s="2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s="12" customFormat="1" x14ac:dyDescent="0.45">
      <c r="A122" s="1"/>
      <c r="B122" s="2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s="12" customFormat="1" x14ac:dyDescent="0.45">
      <c r="A123" s="1"/>
      <c r="B123" s="2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s="12" customFormat="1" x14ac:dyDescent="0.45">
      <c r="A124" s="1"/>
      <c r="B124" s="2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s="12" customFormat="1" x14ac:dyDescent="0.45">
      <c r="A125" s="1"/>
      <c r="B125" s="2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s="12" customFormat="1" x14ac:dyDescent="0.45">
      <c r="A126" s="1"/>
      <c r="B126" s="2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s="12" customFormat="1" x14ac:dyDescent="0.45">
      <c r="A127" s="1"/>
      <c r="B127" s="2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s="12" customFormat="1" x14ac:dyDescent="0.45">
      <c r="A128" s="1"/>
      <c r="B128" s="2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s="12" customFormat="1" x14ac:dyDescent="0.45">
      <c r="A129" s="1"/>
      <c r="B129" s="2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s="12" customFormat="1" x14ac:dyDescent="0.45">
      <c r="A130" s="1"/>
      <c r="B130" s="2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s="12" customFormat="1" x14ac:dyDescent="0.45">
      <c r="A131" s="1"/>
      <c r="B131" s="2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s="12" customFormat="1" x14ac:dyDescent="0.45">
      <c r="A132" s="1"/>
      <c r="B132" s="2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s="12" customFormat="1" x14ac:dyDescent="0.45">
      <c r="A133" s="1"/>
      <c r="B133" s="2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s="12" customFormat="1" x14ac:dyDescent="0.45">
      <c r="A134" s="1"/>
      <c r="B134" s="2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s="12" customFormat="1" x14ac:dyDescent="0.45">
      <c r="A135" s="1"/>
      <c r="B135" s="2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s="12" customFormat="1" x14ac:dyDescent="0.45">
      <c r="A136" s="1"/>
      <c r="B136" s="2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s="12" customFormat="1" x14ac:dyDescent="0.45">
      <c r="A137" s="1"/>
      <c r="B137" s="2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s="12" customFormat="1" x14ac:dyDescent="0.45">
      <c r="A138" s="1"/>
      <c r="B138" s="2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s="12" customFormat="1" x14ac:dyDescent="0.45">
      <c r="A139" s="1"/>
      <c r="B139" s="2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s="12" customFormat="1" x14ac:dyDescent="0.45">
      <c r="A140" s="1"/>
      <c r="B140" s="2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s="12" customFormat="1" x14ac:dyDescent="0.45">
      <c r="A141" s="1"/>
      <c r="B141" s="2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s="12" customFormat="1" x14ac:dyDescent="0.45">
      <c r="A142" s="1"/>
      <c r="B142" s="2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s="12" customFormat="1" x14ac:dyDescent="0.45">
      <c r="A143" s="1"/>
      <c r="B143" s="2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s="12" customFormat="1" x14ac:dyDescent="0.45">
      <c r="A144" s="1"/>
      <c r="B144" s="2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s="12" customFormat="1" x14ac:dyDescent="0.45">
      <c r="A145" s="1"/>
      <c r="B145" s="2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s="12" customFormat="1" x14ac:dyDescent="0.45">
      <c r="A146" s="1"/>
      <c r="B146" s="2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s="12" customFormat="1" x14ac:dyDescent="0.45">
      <c r="A147" s="1"/>
      <c r="B147" s="2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s="12" customFormat="1" x14ac:dyDescent="0.45">
      <c r="A148" s="1"/>
      <c r="B148" s="2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s="12" customFormat="1" x14ac:dyDescent="0.45">
      <c r="A149" s="1"/>
      <c r="B149" s="2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s="12" customFormat="1" x14ac:dyDescent="0.45">
      <c r="A150" s="1"/>
      <c r="B150" s="2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s="12" customFormat="1" x14ac:dyDescent="0.45">
      <c r="A151" s="1"/>
      <c r="B151" s="2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s="12" customFormat="1" x14ac:dyDescent="0.45">
      <c r="A152" s="1"/>
      <c r="B152" s="2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s="12" customFormat="1" x14ac:dyDescent="0.45">
      <c r="A153" s="1"/>
      <c r="B153" s="2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s="12" customFormat="1" x14ac:dyDescent="0.45">
      <c r="A154" s="1"/>
      <c r="B154" s="2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s="12" customFormat="1" x14ac:dyDescent="0.45">
      <c r="A155" s="1"/>
      <c r="B155" s="2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s="12" customFormat="1" x14ac:dyDescent="0.45">
      <c r="A156" s="1"/>
      <c r="B156" s="2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s="12" customFormat="1" x14ac:dyDescent="0.45">
      <c r="A157" s="1"/>
      <c r="B157" s="2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s="12" customFormat="1" x14ac:dyDescent="0.45">
      <c r="A158" s="1"/>
      <c r="B158" s="2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s="12" customFormat="1" x14ac:dyDescent="0.45">
      <c r="A159" s="1"/>
      <c r="B159" s="2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s="12" customFormat="1" x14ac:dyDescent="0.45">
      <c r="A160" s="1"/>
      <c r="B160" s="2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s="12" customFormat="1" x14ac:dyDescent="0.45">
      <c r="A161" s="1"/>
      <c r="B161" s="2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s="12" customFormat="1" x14ac:dyDescent="0.45">
      <c r="A162" s="1"/>
      <c r="B162" s="2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s="12" customFormat="1" x14ac:dyDescent="0.45">
      <c r="A163" s="1"/>
      <c r="B163" s="2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s="12" customFormat="1" x14ac:dyDescent="0.45">
      <c r="A164" s="1"/>
      <c r="B164" s="2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s="12" customFormat="1" x14ac:dyDescent="0.45">
      <c r="A165" s="1"/>
      <c r="B165" s="2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s="12" customFormat="1" x14ac:dyDescent="0.45">
      <c r="A166" s="1"/>
      <c r="B166" s="2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s="12" customFormat="1" x14ac:dyDescent="0.45">
      <c r="A167" s="1"/>
      <c r="B167" s="2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s="12" customFormat="1" x14ac:dyDescent="0.45">
      <c r="A168" s="1"/>
      <c r="B168" s="2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s="12" customFormat="1" x14ac:dyDescent="0.45">
      <c r="A169" s="1"/>
      <c r="B169" s="2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s="12" customFormat="1" x14ac:dyDescent="0.45">
      <c r="A170" s="1"/>
      <c r="B170" s="2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s="12" customFormat="1" x14ac:dyDescent="0.45">
      <c r="A171" s="1"/>
      <c r="B171" s="2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s="12" customFormat="1" x14ac:dyDescent="0.45">
      <c r="A172" s="1"/>
      <c r="B172" s="2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s="12" customFormat="1" x14ac:dyDescent="0.45">
      <c r="A173" s="1"/>
      <c r="B173" s="2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s="12" customFormat="1" x14ac:dyDescent="0.45">
      <c r="A174" s="1"/>
      <c r="B174" s="2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s="12" customFormat="1" x14ac:dyDescent="0.45">
      <c r="A175" s="1"/>
      <c r="B175" s="2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s="12" customFormat="1" x14ac:dyDescent="0.45">
      <c r="A176" s="1"/>
      <c r="B176" s="2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s="12" customFormat="1" x14ac:dyDescent="0.45">
      <c r="A177" s="1"/>
      <c r="B177" s="2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s="12" customFormat="1" x14ac:dyDescent="0.45">
      <c r="A178" s="1"/>
      <c r="B178" s="2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s="12" customFormat="1" x14ac:dyDescent="0.45">
      <c r="A179" s="1"/>
      <c r="B179" s="2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s="12" customFormat="1" x14ac:dyDescent="0.45">
      <c r="A180" s="1"/>
      <c r="B180" s="2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s="12" customFormat="1" x14ac:dyDescent="0.45">
      <c r="A181" s="1"/>
      <c r="B181" s="2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s="12" customFormat="1" x14ac:dyDescent="0.45">
      <c r="A182" s="1"/>
      <c r="B182" s="2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s="12" customFormat="1" x14ac:dyDescent="0.45">
      <c r="A183" s="1"/>
      <c r="B183" s="2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s="12" customFormat="1" x14ac:dyDescent="0.45">
      <c r="A184" s="1"/>
      <c r="B184" s="2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s="12" customFormat="1" x14ac:dyDescent="0.45">
      <c r="A185" s="1"/>
      <c r="B185" s="2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s="12" customFormat="1" x14ac:dyDescent="0.45">
      <c r="A186" s="1"/>
      <c r="B186" s="2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s="12" customFormat="1" x14ac:dyDescent="0.45">
      <c r="A187" s="1"/>
      <c r="B187" s="2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s="12" customFormat="1" x14ac:dyDescent="0.45">
      <c r="A188" s="1"/>
      <c r="B188" s="2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s="12" customFormat="1" x14ac:dyDescent="0.45">
      <c r="A189" s="1"/>
      <c r="B189" s="2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s="12" customFormat="1" x14ac:dyDescent="0.45">
      <c r="A190" s="1"/>
      <c r="B190" s="2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s="12" customFormat="1" x14ac:dyDescent="0.45">
      <c r="A191" s="1"/>
      <c r="B191" s="2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s="12" customFormat="1" x14ac:dyDescent="0.45">
      <c r="A192" s="1"/>
      <c r="B192" s="2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s="12" customFormat="1" x14ac:dyDescent="0.45">
      <c r="A193" s="1"/>
      <c r="B193" s="2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s="12" customFormat="1" x14ac:dyDescent="0.45">
      <c r="A194" s="1"/>
      <c r="B194" s="2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s="12" customFormat="1" x14ac:dyDescent="0.45">
      <c r="A195" s="1"/>
      <c r="B195" s="2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s="12" customFormat="1" x14ac:dyDescent="0.45">
      <c r="A196" s="1"/>
      <c r="B196" s="2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s="12" customFormat="1" x14ac:dyDescent="0.45">
      <c r="A197" s="1"/>
      <c r="B197" s="2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s="12" customFormat="1" x14ac:dyDescent="0.45">
      <c r="A198" s="1"/>
      <c r="B198" s="2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s="12" customFormat="1" x14ac:dyDescent="0.45">
      <c r="A199" s="1"/>
      <c r="B199" s="2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s="12" customFormat="1" x14ac:dyDescent="0.45">
      <c r="A200" s="1"/>
      <c r="B200" s="2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s="12" customFormat="1" x14ac:dyDescent="0.45">
      <c r="A201" s="1"/>
      <c r="B201" s="2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s="12" customFormat="1" x14ac:dyDescent="0.45">
      <c r="A202" s="1"/>
      <c r="B202" s="2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s="12" customFormat="1" x14ac:dyDescent="0.45">
      <c r="A203" s="1"/>
      <c r="B203" s="2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s="12" customFormat="1" x14ac:dyDescent="0.45">
      <c r="A204" s="1"/>
      <c r="B204" s="2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s="12" customFormat="1" x14ac:dyDescent="0.45">
      <c r="A205" s="1"/>
      <c r="B205" s="2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s="12" customFormat="1" x14ac:dyDescent="0.45">
      <c r="A206" s="1"/>
      <c r="B206" s="2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s="12" customFormat="1" x14ac:dyDescent="0.45">
      <c r="A207" s="1"/>
      <c r="B207" s="2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s="12" customFormat="1" x14ac:dyDescent="0.45">
      <c r="A208" s="1"/>
      <c r="B208" s="2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s="12" customFormat="1" x14ac:dyDescent="0.45">
      <c r="A209" s="1"/>
      <c r="B209" s="2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s="12" customFormat="1" x14ac:dyDescent="0.45">
      <c r="A210" s="1"/>
      <c r="B210" s="2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s="12" customFormat="1" x14ac:dyDescent="0.45">
      <c r="A211" s="1"/>
      <c r="B211" s="2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s="12" customFormat="1" x14ac:dyDescent="0.45">
      <c r="A212" s="1"/>
      <c r="B212" s="2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s="12" customFormat="1" x14ac:dyDescent="0.45">
      <c r="A213" s="1"/>
      <c r="B213" s="2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s="12" customFormat="1" x14ac:dyDescent="0.45">
      <c r="A214" s="1"/>
      <c r="B214" s="2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s="12" customFormat="1" x14ac:dyDescent="0.45">
      <c r="A215" s="1"/>
      <c r="B215" s="2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s="12" customFormat="1" x14ac:dyDescent="0.45">
      <c r="A216" s="1"/>
      <c r="B216" s="2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s="12" customFormat="1" x14ac:dyDescent="0.45">
      <c r="A217" s="1"/>
      <c r="B217" s="2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s="12" customFormat="1" x14ac:dyDescent="0.45">
      <c r="A218" s="1"/>
      <c r="B218" s="2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s="12" customFormat="1" x14ac:dyDescent="0.45">
      <c r="A219" s="1"/>
      <c r="B219" s="2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s="12" customFormat="1" x14ac:dyDescent="0.45">
      <c r="A220" s="1"/>
      <c r="B220" s="2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s="12" customFormat="1" x14ac:dyDescent="0.45">
      <c r="A221" s="1"/>
      <c r="B221" s="2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s="12" customFormat="1" x14ac:dyDescent="0.45">
      <c r="A222" s="1"/>
      <c r="B222" s="2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s="12" customFormat="1" x14ac:dyDescent="0.45">
      <c r="A223" s="1"/>
      <c r="B223" s="2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s="12" customFormat="1" x14ac:dyDescent="0.45">
      <c r="A224" s="1"/>
      <c r="B224" s="2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s="12" customFormat="1" x14ac:dyDescent="0.45">
      <c r="A225" s="1"/>
      <c r="B225" s="2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s="12" customFormat="1" x14ac:dyDescent="0.45">
      <c r="A226" s="1"/>
      <c r="B226" s="2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s="12" customFormat="1" x14ac:dyDescent="0.45">
      <c r="A227" s="1"/>
      <c r="B227" s="2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s="12" customFormat="1" x14ac:dyDescent="0.45">
      <c r="A228" s="1"/>
      <c r="B228" s="2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s="12" customFormat="1" x14ac:dyDescent="0.45">
      <c r="A229" s="1"/>
      <c r="B229" s="2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s="12" customFormat="1" x14ac:dyDescent="0.45">
      <c r="A230" s="1"/>
      <c r="B230" s="2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s="12" customFormat="1" x14ac:dyDescent="0.45">
      <c r="A231" s="1"/>
      <c r="B231" s="2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s="12" customFormat="1" x14ac:dyDescent="0.45">
      <c r="A232" s="1"/>
      <c r="B232" s="2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s="12" customFormat="1" x14ac:dyDescent="0.45">
      <c r="A233" s="1"/>
      <c r="B233" s="2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s="12" customFormat="1" x14ac:dyDescent="0.45">
      <c r="A234" s="1"/>
      <c r="B234" s="2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s="12" customFormat="1" x14ac:dyDescent="0.45">
      <c r="A235" s="1"/>
      <c r="B235" s="2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s="12" customFormat="1" x14ac:dyDescent="0.45">
      <c r="A236" s="1"/>
      <c r="B236" s="2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s="12" customFormat="1" x14ac:dyDescent="0.45">
      <c r="A237" s="1"/>
      <c r="B237" s="2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s="12" customFormat="1" x14ac:dyDescent="0.45">
      <c r="A238" s="1"/>
      <c r="B238" s="2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s="12" customFormat="1" x14ac:dyDescent="0.45">
      <c r="A239" s="1"/>
      <c r="B239" s="2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s="12" customFormat="1" x14ac:dyDescent="0.45">
      <c r="A240" s="1"/>
      <c r="B240" s="2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s="12" customFormat="1" x14ac:dyDescent="0.45">
      <c r="A241" s="1"/>
      <c r="B241" s="2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s="12" customFormat="1" x14ac:dyDescent="0.45">
      <c r="A242" s="1"/>
      <c r="B242" s="2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s="12" customFormat="1" x14ac:dyDescent="0.45">
      <c r="A243" s="1"/>
      <c r="B243" s="2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s="12" customFormat="1" x14ac:dyDescent="0.45">
      <c r="A244" s="1"/>
      <c r="B244" s="2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s="12" customFormat="1" x14ac:dyDescent="0.45">
      <c r="A245" s="1"/>
      <c r="B245" s="2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s="12" customFormat="1" x14ac:dyDescent="0.45">
      <c r="A246" s="1"/>
      <c r="B246" s="2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s="12" customFormat="1" x14ac:dyDescent="0.45">
      <c r="A247" s="1"/>
      <c r="B247" s="2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s="12" customFormat="1" x14ac:dyDescent="0.45">
      <c r="A248" s="1"/>
      <c r="B248" s="2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s="12" customFormat="1" x14ac:dyDescent="0.45">
      <c r="A249" s="1"/>
      <c r="B249" s="2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s="12" customFormat="1" x14ac:dyDescent="0.45">
      <c r="A250" s="1"/>
      <c r="B250" s="2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s="12" customFormat="1" x14ac:dyDescent="0.45">
      <c r="A251" s="1"/>
      <c r="B251" s="2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s="12" customFormat="1" x14ac:dyDescent="0.45">
      <c r="A252" s="1"/>
      <c r="B252" s="2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s="12" customFormat="1" x14ac:dyDescent="0.45">
      <c r="A253" s="1"/>
      <c r="B253" s="2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s="12" customFormat="1" x14ac:dyDescent="0.45">
      <c r="A254" s="1"/>
      <c r="B254" s="2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s="12" customFormat="1" x14ac:dyDescent="0.45">
      <c r="A255" s="1"/>
      <c r="B255" s="2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s="12" customFormat="1" x14ac:dyDescent="0.45">
      <c r="A256" s="1"/>
      <c r="B256" s="2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s="12" customFormat="1" x14ac:dyDescent="0.45">
      <c r="A257" s="1"/>
      <c r="B257" s="2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s="12" customFormat="1" x14ac:dyDescent="0.45">
      <c r="A258" s="1"/>
      <c r="B258" s="2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s="12" customFormat="1" x14ac:dyDescent="0.45">
      <c r="A259" s="1"/>
      <c r="B259" s="2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s="12" customFormat="1" x14ac:dyDescent="0.45">
      <c r="A260" s="1"/>
      <c r="B260" s="2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s="12" customFormat="1" x14ac:dyDescent="0.45">
      <c r="A261" s="1"/>
      <c r="B261" s="2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s="12" customFormat="1" x14ac:dyDescent="0.45">
      <c r="A262" s="1"/>
      <c r="B262" s="2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s="12" customFormat="1" x14ac:dyDescent="0.45">
      <c r="A263" s="1"/>
      <c r="B263" s="2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s="12" customFormat="1" x14ac:dyDescent="0.45">
      <c r="A264" s="1"/>
      <c r="B264" s="2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s="12" customFormat="1" x14ac:dyDescent="0.45">
      <c r="A265" s="1"/>
      <c r="B265" s="2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s="12" customFormat="1" x14ac:dyDescent="0.45">
      <c r="A266" s="1"/>
      <c r="B266" s="2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s="12" customFormat="1" x14ac:dyDescent="0.45">
      <c r="A267" s="1"/>
      <c r="B267" s="2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s="12" customFormat="1" x14ac:dyDescent="0.45">
      <c r="A268" s="1"/>
      <c r="B268" s="2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s="12" customFormat="1" x14ac:dyDescent="0.45">
      <c r="A269" s="1"/>
      <c r="B269" s="2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s="12" customFormat="1" x14ac:dyDescent="0.45">
      <c r="A270" s="1"/>
      <c r="B270" s="2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s="12" customFormat="1" x14ac:dyDescent="0.45">
      <c r="A271" s="1"/>
      <c r="B271" s="2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s="12" customFormat="1" x14ac:dyDescent="0.45">
      <c r="A272" s="1"/>
      <c r="B272" s="2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s="12" customFormat="1" x14ac:dyDescent="0.45">
      <c r="A273" s="1"/>
      <c r="B273" s="2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s="12" customFormat="1" x14ac:dyDescent="0.45">
      <c r="A274" s="1"/>
      <c r="B274" s="2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s="12" customFormat="1" x14ac:dyDescent="0.45">
      <c r="A275" s="1"/>
      <c r="B275" s="2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s="12" customFormat="1" x14ac:dyDescent="0.45">
      <c r="A276" s="1"/>
      <c r="B276" s="2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s="12" customFormat="1" x14ac:dyDescent="0.45">
      <c r="A277" s="1"/>
      <c r="B277" s="2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s="12" customFormat="1" x14ac:dyDescent="0.45">
      <c r="A278" s="1"/>
      <c r="B278" s="2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s="12" customFormat="1" x14ac:dyDescent="0.45">
      <c r="A279" s="1"/>
      <c r="B279" s="2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s="12" customFormat="1" x14ac:dyDescent="0.45">
      <c r="A280" s="1"/>
      <c r="B280" s="2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s="12" customFormat="1" x14ac:dyDescent="0.45">
      <c r="A281" s="1"/>
      <c r="B281" s="2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s="12" customFormat="1" x14ac:dyDescent="0.45">
      <c r="A282" s="1"/>
      <c r="B282" s="2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s="12" customFormat="1" x14ac:dyDescent="0.45">
      <c r="A283" s="1"/>
      <c r="B283" s="2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s="12" customFormat="1" x14ac:dyDescent="0.45">
      <c r="A284" s="1"/>
      <c r="B284" s="2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s="12" customFormat="1" x14ac:dyDescent="0.45">
      <c r="A285" s="1"/>
      <c r="B285" s="2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s="12" customFormat="1" x14ac:dyDescent="0.45">
      <c r="A286" s="1"/>
      <c r="B286" s="2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s="12" customFormat="1" x14ac:dyDescent="0.45">
      <c r="A287" s="1"/>
      <c r="B287" s="2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s="12" customFormat="1" x14ac:dyDescent="0.45">
      <c r="A288" s="1"/>
      <c r="B288" s="2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s="12" customFormat="1" x14ac:dyDescent="0.45">
      <c r="A289" s="1"/>
      <c r="B289" s="2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s="12" customFormat="1" x14ac:dyDescent="0.45">
      <c r="A290" s="1"/>
      <c r="B290" s="2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s="12" customFormat="1" x14ac:dyDescent="0.45">
      <c r="A291" s="1"/>
      <c r="B291" s="2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s="12" customFormat="1" x14ac:dyDescent="0.45">
      <c r="A292" s="1"/>
      <c r="B292" s="2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s="12" customFormat="1" x14ac:dyDescent="0.45">
      <c r="A293" s="1"/>
      <c r="B293" s="2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s="12" customFormat="1" x14ac:dyDescent="0.45">
      <c r="A294" s="1"/>
      <c r="B294" s="2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s="12" customFormat="1" x14ac:dyDescent="0.45">
      <c r="A295" s="1"/>
      <c r="B295" s="2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s="12" customFormat="1" x14ac:dyDescent="0.45">
      <c r="A296" s="1"/>
      <c r="B296" s="2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s="12" customFormat="1" x14ac:dyDescent="0.45">
      <c r="A297" s="1"/>
      <c r="B297" s="2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s="12" customFormat="1" x14ac:dyDescent="0.45">
      <c r="A298" s="1"/>
      <c r="B298" s="2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s="12" customFormat="1" x14ac:dyDescent="0.45">
      <c r="A299" s="1"/>
      <c r="B299" s="2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s="12" customFormat="1" x14ac:dyDescent="0.45">
      <c r="A300" s="1"/>
      <c r="B300" s="2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s="12" customFormat="1" x14ac:dyDescent="0.45">
      <c r="A301" s="1"/>
      <c r="B301" s="2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s="12" customFormat="1" x14ac:dyDescent="0.45">
      <c r="A302" s="1"/>
      <c r="B302" s="2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s="12" customFormat="1" x14ac:dyDescent="0.45">
      <c r="A303" s="1"/>
      <c r="B303" s="2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s="12" customFormat="1" x14ac:dyDescent="0.45">
      <c r="A304" s="1"/>
      <c r="B304" s="2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s="12" customFormat="1" x14ac:dyDescent="0.45">
      <c r="A305" s="1"/>
      <c r="B305" s="2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s="12" customFormat="1" x14ac:dyDescent="0.45">
      <c r="A306" s="1"/>
      <c r="B306" s="2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s="12" customFormat="1" x14ac:dyDescent="0.45">
      <c r="A307" s="1"/>
      <c r="B307" s="2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s="12" customFormat="1" x14ac:dyDescent="0.45">
      <c r="A308" s="1"/>
      <c r="B308" s="2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s="12" customFormat="1" x14ac:dyDescent="0.45">
      <c r="A309" s="1"/>
      <c r="B309" s="2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s="12" customFormat="1" x14ac:dyDescent="0.45">
      <c r="A310" s="1"/>
      <c r="B310" s="2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s="12" customFormat="1" x14ac:dyDescent="0.45">
      <c r="A311" s="1"/>
      <c r="B311" s="2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s="12" customFormat="1" x14ac:dyDescent="0.45">
      <c r="A312" s="1"/>
      <c r="B312" s="2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s="12" customFormat="1" x14ac:dyDescent="0.45">
      <c r="A313" s="1"/>
      <c r="B313" s="2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s="12" customFormat="1" x14ac:dyDescent="0.45">
      <c r="A314" s="1"/>
      <c r="B314" s="2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s="12" customFormat="1" x14ac:dyDescent="0.45">
      <c r="A315" s="1"/>
      <c r="B315" s="2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s="12" customFormat="1" x14ac:dyDescent="0.45">
      <c r="A316" s="1"/>
      <c r="B316" s="2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s="12" customFormat="1" x14ac:dyDescent="0.45">
      <c r="A317" s="1"/>
      <c r="B317" s="2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s="12" customFormat="1" x14ac:dyDescent="0.45">
      <c r="A318" s="1"/>
      <c r="B318" s="2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s="12" customFormat="1" x14ac:dyDescent="0.45">
      <c r="A319" s="1"/>
      <c r="B319" s="2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s="12" customFormat="1" x14ac:dyDescent="0.45">
      <c r="A320" s="1"/>
      <c r="B320" s="2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s="12" customFormat="1" x14ac:dyDescent="0.45">
      <c r="A321" s="1"/>
      <c r="B321" s="2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s="12" customFormat="1" x14ac:dyDescent="0.45">
      <c r="A322" s="1"/>
      <c r="B322" s="2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s="12" customFormat="1" x14ac:dyDescent="0.45">
      <c r="A323" s="1"/>
      <c r="B323" s="2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s="12" customFormat="1" x14ac:dyDescent="0.45">
      <c r="A324" s="1"/>
      <c r="B324" s="2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s="12" customFormat="1" x14ac:dyDescent="0.45">
      <c r="A325" s="1"/>
      <c r="B325" s="2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s="12" customFormat="1" x14ac:dyDescent="0.45">
      <c r="A326" s="1"/>
      <c r="B326" s="2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s="12" customFormat="1" x14ac:dyDescent="0.45">
      <c r="A327" s="1"/>
      <c r="B327" s="2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s="12" customFormat="1" x14ac:dyDescent="0.45">
      <c r="A328" s="1"/>
      <c r="B328" s="2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s="12" customFormat="1" x14ac:dyDescent="0.45">
      <c r="A329" s="1"/>
      <c r="B329" s="2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s="12" customFormat="1" x14ac:dyDescent="0.45">
      <c r="A330" s="1"/>
      <c r="B330" s="2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s="12" customFormat="1" x14ac:dyDescent="0.45">
      <c r="A331" s="1"/>
      <c r="B331" s="2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s="12" customFormat="1" x14ac:dyDescent="0.45">
      <c r="A332" s="1"/>
      <c r="B332" s="2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</sheetData>
  <mergeCells count="15">
    <mergeCell ref="A2:A5"/>
    <mergeCell ref="AI2:AI5"/>
    <mergeCell ref="G2:L4"/>
    <mergeCell ref="B2:F4"/>
    <mergeCell ref="M2:O4"/>
    <mergeCell ref="P4:R4"/>
    <mergeCell ref="S4:U4"/>
    <mergeCell ref="AG4:AG5"/>
    <mergeCell ref="AH4:AH5"/>
    <mergeCell ref="V4:AD4"/>
    <mergeCell ref="AF4:AF5"/>
    <mergeCell ref="AE4:AE5"/>
    <mergeCell ref="P2:U3"/>
    <mergeCell ref="V2:AD3"/>
    <mergeCell ref="AE2:AH3"/>
  </mergeCells>
  <pageMargins left="0.31496062992125984" right="0.15748031496062992" top="0.43307086614173229" bottom="0.23622047244094491" header="0.35433070866141736" footer="0.15748031496062992"/>
  <pageSetup paperSize="9" scale="73" fitToWidth="0" orientation="landscape" r:id="rId1"/>
  <headerFooter scaleWithDoc="0" alignWithMargins="0">
    <oddFooter>&amp;R&amp;8วันที่พิมพ์ &amp;D &amp;T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46"/>
  <sheetViews>
    <sheetView zoomScale="110" zoomScaleNormal="110" workbookViewId="0">
      <selection activeCell="A9" sqref="A9"/>
    </sheetView>
  </sheetViews>
  <sheetFormatPr defaultRowHeight="24" x14ac:dyDescent="0.55000000000000004"/>
  <cols>
    <col min="1" max="1" width="30.125" style="31" customWidth="1"/>
    <col min="2" max="2" width="8.75" style="31" customWidth="1"/>
    <col min="3" max="3" width="13.75" style="31" customWidth="1"/>
    <col min="4" max="4" width="17.125" style="31" customWidth="1"/>
    <col min="5" max="5" width="15.875" style="31" customWidth="1"/>
    <col min="6" max="6" width="13.75" style="31" hidden="1" customWidth="1"/>
    <col min="7" max="7" width="16.375" style="31" customWidth="1"/>
    <col min="8" max="16384" width="9" style="31"/>
  </cols>
  <sheetData>
    <row r="1" spans="1:25" s="29" customFormat="1" ht="23.25" x14ac:dyDescent="0.5">
      <c r="A1" s="54" t="s">
        <v>140</v>
      </c>
      <c r="B1" s="54"/>
      <c r="C1" s="54"/>
      <c r="D1" s="54"/>
      <c r="E1" s="54"/>
      <c r="F1" s="54"/>
      <c r="G1" s="54"/>
    </row>
    <row r="2" spans="1:25" s="29" customFormat="1" ht="6.75" customHeight="1" x14ac:dyDescent="0.5"/>
    <row r="3" spans="1:25" s="29" customFormat="1" ht="69.75" x14ac:dyDescent="0.5">
      <c r="A3" s="93" t="s">
        <v>114</v>
      </c>
      <c r="B3" s="93" t="s">
        <v>116</v>
      </c>
      <c r="C3" s="94" t="s">
        <v>106</v>
      </c>
      <c r="D3" s="94" t="s">
        <v>138</v>
      </c>
      <c r="E3" s="95" t="s">
        <v>137</v>
      </c>
      <c r="F3" s="96" t="s">
        <v>139</v>
      </c>
      <c r="G3" s="95" t="s">
        <v>136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x14ac:dyDescent="0.55000000000000004">
      <c r="A4" s="97" t="s">
        <v>72</v>
      </c>
      <c r="B4" s="97"/>
      <c r="C4" s="98">
        <f t="shared" ref="C4:C9" si="0">SUM(D4:G4)</f>
        <v>12618607</v>
      </c>
      <c r="D4" s="98">
        <f>SUM(D5+D11+D18+D27)</f>
        <v>10107394</v>
      </c>
      <c r="E4" s="98">
        <f>SUM(E5+E11+E18+E27)</f>
        <v>704642</v>
      </c>
      <c r="F4" s="98">
        <f>SUM(F5+F11+F18+F27)</f>
        <v>0</v>
      </c>
      <c r="G4" s="98">
        <f>SUM(G27)</f>
        <v>1806571</v>
      </c>
      <c r="H4" s="55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5" x14ac:dyDescent="0.55000000000000004">
      <c r="A5" s="99" t="s">
        <v>73</v>
      </c>
      <c r="B5" s="100" t="s">
        <v>123</v>
      </c>
      <c r="C5" s="101">
        <f>SUM(D5:G5)</f>
        <v>1726656</v>
      </c>
      <c r="D5" s="101">
        <f>SUM(D6:D10)</f>
        <v>1726656</v>
      </c>
      <c r="E5" s="101">
        <f>SUM(E7:E10)</f>
        <v>0</v>
      </c>
      <c r="F5" s="101">
        <f>SUM(F7:F10)</f>
        <v>0</v>
      </c>
      <c r="G5" s="101">
        <f>SUM(G7:G10)</f>
        <v>0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5" x14ac:dyDescent="0.55000000000000004">
      <c r="A6" s="33" t="s">
        <v>124</v>
      </c>
      <c r="B6" s="60" t="s">
        <v>117</v>
      </c>
      <c r="C6" s="34">
        <f t="shared" si="0"/>
        <v>16477</v>
      </c>
      <c r="D6" s="35">
        <f>'นักเรียน ชั้นปี '!$B$6</f>
        <v>16477</v>
      </c>
      <c r="E6" s="35">
        <v>0</v>
      </c>
      <c r="F6" s="35">
        <v>0</v>
      </c>
      <c r="G6" s="35">
        <v>0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1:25" x14ac:dyDescent="0.55000000000000004">
      <c r="A7" s="36" t="s">
        <v>74</v>
      </c>
      <c r="B7" s="61">
        <v>3</v>
      </c>
      <c r="C7" s="37">
        <f t="shared" si="0"/>
        <v>250660</v>
      </c>
      <c r="D7" s="38">
        <f>'นักเรียน ชั้นปี '!$C$6</f>
        <v>250660</v>
      </c>
      <c r="E7" s="38">
        <v>0</v>
      </c>
      <c r="F7" s="38">
        <v>0</v>
      </c>
      <c r="G7" s="38">
        <v>0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spans="1:25" x14ac:dyDescent="0.55000000000000004">
      <c r="A8" s="36" t="s">
        <v>75</v>
      </c>
      <c r="B8" s="61">
        <v>4</v>
      </c>
      <c r="C8" s="37">
        <f t="shared" si="0"/>
        <v>748134</v>
      </c>
      <c r="D8" s="38">
        <f>'นักเรียน ชั้นปี '!$D$6</f>
        <v>748134</v>
      </c>
      <c r="E8" s="38">
        <v>0</v>
      </c>
      <c r="F8" s="38">
        <v>0</v>
      </c>
      <c r="G8" s="38">
        <v>0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spans="1:25" x14ac:dyDescent="0.55000000000000004">
      <c r="A9" s="36" t="s">
        <v>76</v>
      </c>
      <c r="B9" s="61">
        <v>5</v>
      </c>
      <c r="C9" s="37">
        <f t="shared" si="0"/>
        <v>709823</v>
      </c>
      <c r="D9" s="38">
        <f>'นักเรียน ชั้นปี '!$E$6</f>
        <v>709823</v>
      </c>
      <c r="E9" s="38">
        <v>0</v>
      </c>
      <c r="F9" s="38">
        <v>0</v>
      </c>
      <c r="G9" s="38">
        <v>0</v>
      </c>
    </row>
    <row r="10" spans="1:25" x14ac:dyDescent="0.55000000000000004">
      <c r="A10" s="36" t="s">
        <v>71</v>
      </c>
      <c r="B10" s="61">
        <v>5</v>
      </c>
      <c r="C10" s="39">
        <f t="shared" ref="C10:C26" si="1">SUM(D10:G10)</f>
        <v>1562</v>
      </c>
      <c r="D10" s="40">
        <f>'นักเรียน ชั้นปี '!$F$6</f>
        <v>1562</v>
      </c>
      <c r="E10" s="40">
        <v>0</v>
      </c>
      <c r="F10" s="40">
        <v>0</v>
      </c>
      <c r="G10" s="40">
        <v>0</v>
      </c>
    </row>
    <row r="11" spans="1:25" x14ac:dyDescent="0.55000000000000004">
      <c r="A11" s="102" t="s">
        <v>77</v>
      </c>
      <c r="B11" s="103" t="s">
        <v>118</v>
      </c>
      <c r="C11" s="104">
        <f>SUM(D11:G11)</f>
        <v>4789867</v>
      </c>
      <c r="D11" s="104">
        <f>SUM(D12:D17)</f>
        <v>4789867</v>
      </c>
      <c r="E11" s="104">
        <f>SUM(E12:E17)</f>
        <v>0</v>
      </c>
      <c r="F11" s="104">
        <f>SUM(F12:F17)</f>
        <v>0</v>
      </c>
      <c r="G11" s="104">
        <f>SUM(G12:G17)</f>
        <v>0</v>
      </c>
    </row>
    <row r="12" spans="1:25" x14ac:dyDescent="0.55000000000000004">
      <c r="A12" s="41" t="s">
        <v>78</v>
      </c>
      <c r="B12" s="60">
        <v>6</v>
      </c>
      <c r="C12" s="34">
        <f t="shared" si="1"/>
        <v>803121</v>
      </c>
      <c r="D12" s="35">
        <f>'นักเรียน ชั้นปี '!$G$6</f>
        <v>803121</v>
      </c>
      <c r="E12" s="35">
        <v>0</v>
      </c>
      <c r="F12" s="35">
        <v>0</v>
      </c>
      <c r="G12" s="35">
        <v>0</v>
      </c>
    </row>
    <row r="13" spans="1:25" x14ac:dyDescent="0.55000000000000004">
      <c r="A13" s="42" t="s">
        <v>79</v>
      </c>
      <c r="B13" s="62">
        <v>7</v>
      </c>
      <c r="C13" s="37">
        <f t="shared" si="1"/>
        <v>787523</v>
      </c>
      <c r="D13" s="38">
        <f>'นักเรียน ชั้นปี '!$H$6</f>
        <v>787523</v>
      </c>
      <c r="E13" s="38">
        <v>0</v>
      </c>
      <c r="F13" s="38">
        <v>0</v>
      </c>
      <c r="G13" s="38">
        <v>0</v>
      </c>
    </row>
    <row r="14" spans="1:25" x14ac:dyDescent="0.55000000000000004">
      <c r="A14" s="42" t="s">
        <v>80</v>
      </c>
      <c r="B14" s="62">
        <v>8</v>
      </c>
      <c r="C14" s="37">
        <f t="shared" si="1"/>
        <v>795096</v>
      </c>
      <c r="D14" s="38">
        <f>'นักเรียน ชั้นปี '!$I$6</f>
        <v>795096</v>
      </c>
      <c r="E14" s="38">
        <v>0</v>
      </c>
      <c r="F14" s="38">
        <v>0</v>
      </c>
      <c r="G14" s="38">
        <v>0</v>
      </c>
    </row>
    <row r="15" spans="1:25" x14ac:dyDescent="0.55000000000000004">
      <c r="A15" s="42" t="s">
        <v>81</v>
      </c>
      <c r="B15" s="62">
        <v>9</v>
      </c>
      <c r="C15" s="37">
        <f t="shared" si="1"/>
        <v>797733</v>
      </c>
      <c r="D15" s="38">
        <f>'นักเรียน ชั้นปี '!$J$6</f>
        <v>797733</v>
      </c>
      <c r="E15" s="38">
        <v>0</v>
      </c>
      <c r="F15" s="38">
        <v>0</v>
      </c>
      <c r="G15" s="38">
        <v>0</v>
      </c>
    </row>
    <row r="16" spans="1:25" x14ac:dyDescent="0.55000000000000004">
      <c r="A16" s="42" t="s">
        <v>82</v>
      </c>
      <c r="B16" s="62">
        <v>10</v>
      </c>
      <c r="C16" s="37">
        <f t="shared" si="1"/>
        <v>799978</v>
      </c>
      <c r="D16" s="38">
        <f>'นักเรียน ชั้นปี '!$K$6</f>
        <v>799978</v>
      </c>
      <c r="E16" s="38">
        <v>0</v>
      </c>
      <c r="F16" s="38">
        <v>0</v>
      </c>
      <c r="G16" s="38">
        <v>0</v>
      </c>
    </row>
    <row r="17" spans="1:10" x14ac:dyDescent="0.55000000000000004">
      <c r="A17" s="43" t="s">
        <v>83</v>
      </c>
      <c r="B17" s="63">
        <v>11</v>
      </c>
      <c r="C17" s="39">
        <f t="shared" si="1"/>
        <v>806416</v>
      </c>
      <c r="D17" s="40">
        <f>'นักเรียน ชั้นปี '!$L$6</f>
        <v>806416</v>
      </c>
      <c r="E17" s="40">
        <v>0</v>
      </c>
      <c r="F17" s="40">
        <v>0</v>
      </c>
      <c r="G17" s="40">
        <v>0</v>
      </c>
    </row>
    <row r="18" spans="1:10" x14ac:dyDescent="0.55000000000000004">
      <c r="A18" s="105" t="s">
        <v>84</v>
      </c>
      <c r="B18" s="106" t="s">
        <v>119</v>
      </c>
      <c r="C18" s="98">
        <f>SUM(D18:G18)</f>
        <v>4043764</v>
      </c>
      <c r="D18" s="98">
        <f>SUM(D19+D23)</f>
        <v>3590871</v>
      </c>
      <c r="E18" s="98">
        <f>SUM(E19+E23)</f>
        <v>452893</v>
      </c>
      <c r="F18" s="98">
        <f>SUM(F19+F23)</f>
        <v>0</v>
      </c>
      <c r="G18" s="98">
        <f>SUM(G19+G23)</f>
        <v>0</v>
      </c>
    </row>
    <row r="19" spans="1:10" x14ac:dyDescent="0.55000000000000004">
      <c r="A19" s="107" t="s">
        <v>58</v>
      </c>
      <c r="B19" s="108" t="s">
        <v>121</v>
      </c>
      <c r="C19" s="101">
        <f>SUM(D19:G19)</f>
        <v>2306604</v>
      </c>
      <c r="D19" s="101">
        <f>SUM(D20:D22)</f>
        <v>2306604</v>
      </c>
      <c r="E19" s="101">
        <f>SUM(E20:E22)</f>
        <v>0</v>
      </c>
      <c r="F19" s="101">
        <f>SUM(F20:F22)</f>
        <v>0</v>
      </c>
      <c r="G19" s="101">
        <f>SUM(G20:G22)</f>
        <v>0</v>
      </c>
    </row>
    <row r="20" spans="1:10" x14ac:dyDescent="0.55000000000000004">
      <c r="A20" s="41" t="s">
        <v>85</v>
      </c>
      <c r="B20" s="60">
        <v>12</v>
      </c>
      <c r="C20" s="34">
        <f t="shared" si="1"/>
        <v>794299</v>
      </c>
      <c r="D20" s="35">
        <f>'นักเรียน ชั้นปี '!$M$6</f>
        <v>794299</v>
      </c>
      <c r="E20" s="35">
        <f>'[1]T 11'!L40</f>
        <v>0</v>
      </c>
      <c r="F20" s="35">
        <f>'[1]T 11'!L67</f>
        <v>0</v>
      </c>
      <c r="G20" s="35">
        <v>0</v>
      </c>
    </row>
    <row r="21" spans="1:10" x14ac:dyDescent="0.55000000000000004">
      <c r="A21" s="42" t="s">
        <v>86</v>
      </c>
      <c r="B21" s="62">
        <v>13</v>
      </c>
      <c r="C21" s="37">
        <f t="shared" si="1"/>
        <v>773221</v>
      </c>
      <c r="D21" s="38">
        <f>'นักเรียน ชั้นปี '!$N$6</f>
        <v>773221</v>
      </c>
      <c r="E21" s="38">
        <f>'[1]T 11'!P40</f>
        <v>0</v>
      </c>
      <c r="F21" s="38">
        <f>'[1]T 11'!P67</f>
        <v>0</v>
      </c>
      <c r="G21" s="38">
        <v>0</v>
      </c>
    </row>
    <row r="22" spans="1:10" x14ac:dyDescent="0.55000000000000004">
      <c r="A22" s="43" t="s">
        <v>87</v>
      </c>
      <c r="B22" s="63">
        <v>14</v>
      </c>
      <c r="C22" s="39">
        <f t="shared" si="1"/>
        <v>739084</v>
      </c>
      <c r="D22" s="40">
        <f>'นักเรียน ชั้นปี '!$O$6</f>
        <v>739084</v>
      </c>
      <c r="E22" s="40">
        <f>'[1]T 11'!T40</f>
        <v>0</v>
      </c>
      <c r="F22" s="40">
        <f>'[1]T 11'!T67</f>
        <v>0</v>
      </c>
      <c r="G22" s="40">
        <v>0</v>
      </c>
    </row>
    <row r="23" spans="1:10" ht="24.75" thickBot="1" x14ac:dyDescent="0.6">
      <c r="A23" s="109" t="s">
        <v>59</v>
      </c>
      <c r="B23" s="110" t="s">
        <v>120</v>
      </c>
      <c r="C23" s="101">
        <f>SUM(D23:G23)</f>
        <v>1737160</v>
      </c>
      <c r="D23" s="104">
        <f>SUM(D24:D26)</f>
        <v>1284267</v>
      </c>
      <c r="E23" s="104">
        <f>SUM(E24:E26)</f>
        <v>452893</v>
      </c>
      <c r="F23" s="101">
        <f>SUM(F24:F26)</f>
        <v>0</v>
      </c>
      <c r="G23" s="101">
        <f>SUM(G24:G26)</f>
        <v>0</v>
      </c>
    </row>
    <row r="24" spans="1:10" ht="24.75" thickBot="1" x14ac:dyDescent="0.6">
      <c r="A24" s="41" t="s">
        <v>88</v>
      </c>
      <c r="B24" s="60">
        <v>15</v>
      </c>
      <c r="C24" s="52">
        <f t="shared" si="1"/>
        <v>620086</v>
      </c>
      <c r="D24" s="91">
        <f>'นักเรียน ชั้นปี '!$P$6</f>
        <v>446902</v>
      </c>
      <c r="E24" s="92">
        <f>'นักเรียน ชั้นปี '!$S$6</f>
        <v>173184</v>
      </c>
      <c r="F24" s="53"/>
      <c r="G24" s="35">
        <v>0</v>
      </c>
    </row>
    <row r="25" spans="1:10" x14ac:dyDescent="0.55000000000000004">
      <c r="A25" s="42" t="s">
        <v>89</v>
      </c>
      <c r="B25" s="62">
        <v>16</v>
      </c>
      <c r="C25" s="37">
        <f t="shared" si="1"/>
        <v>556008</v>
      </c>
      <c r="D25" s="38">
        <f>'นักเรียน ชั้นปี '!$Q$6</f>
        <v>421967</v>
      </c>
      <c r="E25" s="38">
        <f>'นักเรียน ชั้นปี '!$T$6</f>
        <v>134041</v>
      </c>
      <c r="F25" s="38"/>
      <c r="G25" s="38">
        <v>0</v>
      </c>
      <c r="I25" s="64"/>
      <c r="J25" s="64"/>
    </row>
    <row r="26" spans="1:10" x14ac:dyDescent="0.55000000000000004">
      <c r="A26" s="43" t="s">
        <v>90</v>
      </c>
      <c r="B26" s="63">
        <v>17</v>
      </c>
      <c r="C26" s="39">
        <f t="shared" si="1"/>
        <v>561066</v>
      </c>
      <c r="D26" s="40">
        <f>'นักเรียน ชั้นปี '!$R$6</f>
        <v>415398</v>
      </c>
      <c r="E26" s="40">
        <f>'นักเรียน ชั้นปี '!$U$6</f>
        <v>145668</v>
      </c>
      <c r="F26" s="40"/>
      <c r="G26" s="40">
        <v>0</v>
      </c>
    </row>
    <row r="27" spans="1:10" x14ac:dyDescent="0.55000000000000004">
      <c r="A27" s="99" t="s">
        <v>91</v>
      </c>
      <c r="B27" s="99" t="s">
        <v>122</v>
      </c>
      <c r="C27" s="101">
        <f>SUM(D27:G27)</f>
        <v>2058320</v>
      </c>
      <c r="D27" s="101">
        <f>SUM(D28+D38)</f>
        <v>0</v>
      </c>
      <c r="E27" s="101">
        <f>SUM(E28+E38)</f>
        <v>251749</v>
      </c>
      <c r="F27" s="101">
        <f>SUM(F28+F38)</f>
        <v>0</v>
      </c>
      <c r="G27" s="101">
        <f>SUM(G28,G38)</f>
        <v>1806571</v>
      </c>
    </row>
    <row r="28" spans="1:10" x14ac:dyDescent="0.55000000000000004">
      <c r="A28" s="99" t="s">
        <v>92</v>
      </c>
      <c r="B28" s="99"/>
      <c r="C28" s="101">
        <f>SUM(D28:G28)</f>
        <v>1890407</v>
      </c>
      <c r="D28" s="101">
        <f t="shared" ref="D28:F28" si="2">SUM(D29:D37)</f>
        <v>0</v>
      </c>
      <c r="E28" s="101">
        <f t="shared" si="2"/>
        <v>251749</v>
      </c>
      <c r="F28" s="101">
        <f t="shared" si="2"/>
        <v>0</v>
      </c>
      <c r="G28" s="101">
        <f>SUM(G29:G37)</f>
        <v>1638658</v>
      </c>
    </row>
    <row r="29" spans="1:10" x14ac:dyDescent="0.55000000000000004">
      <c r="A29" s="44" t="s">
        <v>112</v>
      </c>
      <c r="B29" s="44"/>
      <c r="C29" s="34">
        <f>SUM(D29:G29)</f>
        <v>251749</v>
      </c>
      <c r="D29" s="35"/>
      <c r="E29" s="35">
        <f>+'นักเรียน ชั้นปี '!V6+'นักเรียน ชั้นปี '!W6+'นักเรียน ชั้นปี '!X6</f>
        <v>251749</v>
      </c>
      <c r="F29" s="35"/>
      <c r="G29" s="35"/>
    </row>
    <row r="30" spans="1:10" hidden="1" x14ac:dyDescent="0.55000000000000004">
      <c r="A30" s="45" t="s">
        <v>93</v>
      </c>
      <c r="B30" s="45"/>
      <c r="C30" s="37">
        <f>SUM(D30:G30)</f>
        <v>0</v>
      </c>
      <c r="D30" s="38"/>
      <c r="E30" s="38"/>
      <c r="F30" s="38"/>
      <c r="G30" s="38"/>
    </row>
    <row r="31" spans="1:10" hidden="1" x14ac:dyDescent="0.55000000000000004">
      <c r="A31" s="45" t="s">
        <v>94</v>
      </c>
      <c r="B31" s="45"/>
      <c r="C31" s="37">
        <f t="shared" ref="C31:C36" si="3">SUM(D31:G31)</f>
        <v>0</v>
      </c>
      <c r="D31" s="38"/>
      <c r="E31" s="38"/>
      <c r="F31" s="38"/>
      <c r="G31" s="38"/>
    </row>
    <row r="32" spans="1:10" x14ac:dyDescent="0.55000000000000004">
      <c r="A32" s="36" t="s">
        <v>113</v>
      </c>
      <c r="B32" s="36"/>
      <c r="C32" s="37">
        <f>SUM(D32:G32)</f>
        <v>1638658</v>
      </c>
      <c r="D32" s="38"/>
      <c r="E32" s="38"/>
      <c r="F32" s="38"/>
      <c r="G32" s="38">
        <f>+'นักเรียน ชั้นปี '!Y6+'นักเรียน ชั้นปี '!Z6+'นักเรียน ชั้นปี '!AA6+'นักเรียน ชั้นปี '!AB6+'นักเรียน ชั้นปี '!AC6+'นักเรียน ชั้นปี '!AD6</f>
        <v>1638658</v>
      </c>
    </row>
    <row r="33" spans="1:7" hidden="1" x14ac:dyDescent="0.55000000000000004">
      <c r="A33" s="36" t="s">
        <v>95</v>
      </c>
      <c r="B33" s="36"/>
      <c r="C33" s="37">
        <f t="shared" si="3"/>
        <v>0</v>
      </c>
      <c r="D33" s="38"/>
      <c r="E33" s="38"/>
      <c r="F33" s="38"/>
      <c r="G33" s="38"/>
    </row>
    <row r="34" spans="1:7" hidden="1" x14ac:dyDescent="0.55000000000000004">
      <c r="A34" s="36" t="s">
        <v>96</v>
      </c>
      <c r="B34" s="36"/>
      <c r="C34" s="37">
        <f t="shared" si="3"/>
        <v>0</v>
      </c>
      <c r="D34" s="38"/>
      <c r="E34" s="38"/>
      <c r="F34" s="38"/>
      <c r="G34" s="38"/>
    </row>
    <row r="35" spans="1:7" hidden="1" x14ac:dyDescent="0.55000000000000004">
      <c r="A35" s="36" t="s">
        <v>97</v>
      </c>
      <c r="B35" s="36"/>
      <c r="C35" s="37">
        <f t="shared" si="3"/>
        <v>0</v>
      </c>
      <c r="D35" s="38"/>
      <c r="E35" s="38"/>
      <c r="F35" s="38"/>
      <c r="G35" s="38"/>
    </row>
    <row r="36" spans="1:7" hidden="1" x14ac:dyDescent="0.55000000000000004">
      <c r="A36" s="36" t="s">
        <v>98</v>
      </c>
      <c r="B36" s="36"/>
      <c r="C36" s="37">
        <f t="shared" si="3"/>
        <v>0</v>
      </c>
      <c r="D36" s="38"/>
      <c r="E36" s="38"/>
      <c r="F36" s="38"/>
      <c r="G36" s="38"/>
    </row>
    <row r="37" spans="1:7" hidden="1" x14ac:dyDescent="0.55000000000000004">
      <c r="A37" s="36" t="s">
        <v>99</v>
      </c>
      <c r="B37" s="36"/>
      <c r="C37" s="37">
        <f t="shared" ref="C37:C42" si="4">SUM(D37:G37)</f>
        <v>0</v>
      </c>
      <c r="D37" s="38"/>
      <c r="E37" s="38"/>
      <c r="F37" s="38"/>
      <c r="G37" s="38"/>
    </row>
    <row r="38" spans="1:7" x14ac:dyDescent="0.55000000000000004">
      <c r="A38" s="99" t="s">
        <v>100</v>
      </c>
      <c r="B38" s="99"/>
      <c r="C38" s="101">
        <f t="shared" si="4"/>
        <v>167913</v>
      </c>
      <c r="D38" s="101">
        <f>SUM(D39:D42)</f>
        <v>0</v>
      </c>
      <c r="E38" s="101">
        <f>SUM(E39:E42)</f>
        <v>0</v>
      </c>
      <c r="F38" s="101">
        <f>SUM(F39:F42)</f>
        <v>0</v>
      </c>
      <c r="G38" s="101">
        <f>SUM(G39:G42)</f>
        <v>167913</v>
      </c>
    </row>
    <row r="39" spans="1:7" x14ac:dyDescent="0.55000000000000004">
      <c r="A39" s="46" t="s">
        <v>101</v>
      </c>
      <c r="B39" s="46"/>
      <c r="C39" s="34">
        <f t="shared" si="4"/>
        <v>8324</v>
      </c>
      <c r="D39" s="35">
        <v>0</v>
      </c>
      <c r="E39" s="35">
        <v>0</v>
      </c>
      <c r="F39" s="35">
        <v>0</v>
      </c>
      <c r="G39" s="35">
        <f>'นักเรียน ชั้นปี '!$AE$6</f>
        <v>8324</v>
      </c>
    </row>
    <row r="40" spans="1:7" x14ac:dyDescent="0.55000000000000004">
      <c r="A40" s="36" t="s">
        <v>102</v>
      </c>
      <c r="B40" s="36"/>
      <c r="C40" s="37">
        <f t="shared" si="4"/>
        <v>135179</v>
      </c>
      <c r="D40" s="38">
        <v>0</v>
      </c>
      <c r="E40" s="38">
        <v>0</v>
      </c>
      <c r="F40" s="38">
        <v>0</v>
      </c>
      <c r="G40" s="38">
        <f>'นักเรียน ชั้นปี '!$AF$6</f>
        <v>135179</v>
      </c>
    </row>
    <row r="41" spans="1:7" ht="22.5" customHeight="1" x14ac:dyDescent="0.55000000000000004">
      <c r="A41" s="36" t="s">
        <v>103</v>
      </c>
      <c r="B41" s="36"/>
      <c r="C41" s="37">
        <f t="shared" si="4"/>
        <v>1039</v>
      </c>
      <c r="D41" s="38">
        <v>0</v>
      </c>
      <c r="E41" s="38">
        <v>0</v>
      </c>
      <c r="F41" s="38">
        <v>0</v>
      </c>
      <c r="G41" s="38">
        <f>'นักเรียน ชั้นปี '!$AG$6</f>
        <v>1039</v>
      </c>
    </row>
    <row r="42" spans="1:7" x14ac:dyDescent="0.55000000000000004">
      <c r="A42" s="47" t="s">
        <v>104</v>
      </c>
      <c r="B42" s="47"/>
      <c r="C42" s="39">
        <f t="shared" si="4"/>
        <v>23371</v>
      </c>
      <c r="D42" s="40">
        <v>0</v>
      </c>
      <c r="E42" s="40">
        <v>0</v>
      </c>
      <c r="F42" s="40">
        <v>0</v>
      </c>
      <c r="G42" s="40">
        <f>'นักเรียน ชั้นปี '!$AH$6</f>
        <v>23371</v>
      </c>
    </row>
    <row r="43" spans="1:7" ht="24.75" thickBot="1" x14ac:dyDescent="0.6"/>
    <row r="44" spans="1:7" x14ac:dyDescent="0.55000000000000004">
      <c r="A44" s="111" t="s">
        <v>107</v>
      </c>
      <c r="B44" s="112"/>
      <c r="C44" s="112"/>
      <c r="D44" s="112"/>
      <c r="E44" s="113" t="s">
        <v>53</v>
      </c>
      <c r="F44" s="113" t="s">
        <v>108</v>
      </c>
      <c r="G44" s="117">
        <f>+E24/C24*100</f>
        <v>27.929029199175599</v>
      </c>
    </row>
    <row r="45" spans="1:7" ht="24.75" thickBot="1" x14ac:dyDescent="0.6">
      <c r="A45" s="114"/>
      <c r="B45" s="115"/>
      <c r="C45" s="115"/>
      <c r="D45" s="115"/>
      <c r="E45" s="116" t="s">
        <v>50</v>
      </c>
      <c r="F45" s="116" t="s">
        <v>109</v>
      </c>
      <c r="G45" s="118">
        <f>+D24/C24*100</f>
        <v>72.070970800824398</v>
      </c>
    </row>
    <row r="46" spans="1:7" x14ac:dyDescent="0.55000000000000004">
      <c r="A46" s="48"/>
      <c r="B46" s="48"/>
    </row>
  </sheetData>
  <printOptions horizontalCentered="1"/>
  <pageMargins left="0.44" right="0.15748031496062992" top="0.35433070866141736" bottom="0.4" header="0.31496062992125984" footer="0.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tabSelected="1" workbookViewId="0">
      <selection activeCell="B2" sqref="B2"/>
    </sheetView>
  </sheetViews>
  <sheetFormatPr defaultRowHeight="21.75" x14ac:dyDescent="0.5"/>
  <cols>
    <col min="1" max="1" width="17.375" style="124" customWidth="1"/>
    <col min="2" max="2" width="10.5" style="124" bestFit="1" customWidth="1"/>
    <col min="3" max="4" width="10.125" style="124" bestFit="1" customWidth="1"/>
    <col min="5" max="5" width="9.625" style="124" bestFit="1" customWidth="1"/>
    <col min="6" max="6" width="11.375" style="124" bestFit="1" customWidth="1"/>
    <col min="7" max="7" width="11.375" style="124" customWidth="1"/>
    <col min="8" max="8" width="10.125" style="124" bestFit="1" customWidth="1"/>
    <col min="9" max="9" width="9" style="124"/>
    <col min="10" max="10" width="9.625" style="124" bestFit="1" customWidth="1"/>
    <col min="11" max="16384" width="9" style="124"/>
  </cols>
  <sheetData>
    <row r="2" spans="1:9" ht="108.75" x14ac:dyDescent="0.5">
      <c r="A2" s="129" t="s">
        <v>173</v>
      </c>
      <c r="B2" s="131" t="s">
        <v>126</v>
      </c>
      <c r="C2" s="132" t="s">
        <v>8</v>
      </c>
      <c r="D2" s="131" t="s">
        <v>147</v>
      </c>
      <c r="E2" s="132" t="s">
        <v>9</v>
      </c>
      <c r="F2" s="142" t="s">
        <v>174</v>
      </c>
      <c r="G2" s="143" t="s">
        <v>176</v>
      </c>
      <c r="H2" s="128" t="s">
        <v>110</v>
      </c>
    </row>
    <row r="3" spans="1:9" ht="20.25" customHeight="1" x14ac:dyDescent="0.5">
      <c r="A3" s="129" t="s">
        <v>153</v>
      </c>
      <c r="B3" s="133">
        <v>16244</v>
      </c>
      <c r="C3" s="126"/>
      <c r="D3" s="133">
        <v>233</v>
      </c>
      <c r="E3" s="133">
        <v>0</v>
      </c>
      <c r="F3" s="134"/>
      <c r="G3" s="134"/>
      <c r="H3" s="135">
        <f>SUM(B3:G3)</f>
        <v>16477</v>
      </c>
    </row>
    <row r="4" spans="1:9" ht="20.25" customHeight="1" x14ac:dyDescent="0.5">
      <c r="A4" s="129" t="s">
        <v>154</v>
      </c>
      <c r="B4" s="133">
        <v>188344</v>
      </c>
      <c r="C4" s="133">
        <v>1536</v>
      </c>
      <c r="D4" s="133">
        <v>851</v>
      </c>
      <c r="E4" s="133">
        <v>0</v>
      </c>
      <c r="F4" s="134"/>
      <c r="G4" s="134"/>
      <c r="H4" s="135">
        <f t="shared" ref="H4:H43" si="0">SUM(B4:G4)</f>
        <v>190731</v>
      </c>
    </row>
    <row r="5" spans="1:9" ht="20.25" customHeight="1" x14ac:dyDescent="0.5">
      <c r="A5" s="129" t="s">
        <v>155</v>
      </c>
      <c r="B5" s="133">
        <v>210271</v>
      </c>
      <c r="C5" s="133">
        <v>450186</v>
      </c>
      <c r="D5" s="133">
        <v>808</v>
      </c>
      <c r="E5" s="133">
        <v>0</v>
      </c>
      <c r="F5" s="134"/>
      <c r="G5" s="134"/>
      <c r="H5" s="135">
        <f t="shared" si="0"/>
        <v>661265</v>
      </c>
    </row>
    <row r="6" spans="1:9" ht="20.25" customHeight="1" x14ac:dyDescent="0.5">
      <c r="A6" s="129" t="s">
        <v>156</v>
      </c>
      <c r="B6" s="133">
        <v>199125</v>
      </c>
      <c r="C6" s="133">
        <v>445841</v>
      </c>
      <c r="D6" s="133">
        <v>717</v>
      </c>
      <c r="E6" s="133">
        <v>0</v>
      </c>
      <c r="F6" s="134"/>
      <c r="G6" s="134"/>
      <c r="H6" s="135">
        <f t="shared" si="0"/>
        <v>645683</v>
      </c>
    </row>
    <row r="7" spans="1:9" ht="20.25" customHeight="1" x14ac:dyDescent="0.5">
      <c r="A7" s="129" t="s">
        <v>71</v>
      </c>
      <c r="B7" s="133">
        <v>0</v>
      </c>
      <c r="C7" s="133">
        <v>0</v>
      </c>
      <c r="D7" s="133">
        <v>82</v>
      </c>
      <c r="E7" s="133">
        <v>0</v>
      </c>
      <c r="F7" s="134"/>
      <c r="G7" s="134"/>
      <c r="H7" s="135">
        <f t="shared" si="0"/>
        <v>82</v>
      </c>
    </row>
    <row r="8" spans="1:9" ht="20.25" customHeight="1" x14ac:dyDescent="0.5">
      <c r="A8" s="140" t="s">
        <v>166</v>
      </c>
      <c r="B8" s="139">
        <f>SUM(B3:B7)</f>
        <v>613984</v>
      </c>
      <c r="C8" s="139">
        <f t="shared" ref="C8:G8" si="1">SUM(C3:C7)</f>
        <v>897563</v>
      </c>
      <c r="D8" s="139">
        <f t="shared" si="1"/>
        <v>2691</v>
      </c>
      <c r="E8" s="139">
        <f t="shared" si="1"/>
        <v>0</v>
      </c>
      <c r="F8" s="139">
        <f t="shared" si="1"/>
        <v>0</v>
      </c>
      <c r="G8" s="139">
        <f t="shared" si="1"/>
        <v>0</v>
      </c>
      <c r="H8" s="135">
        <f t="shared" si="0"/>
        <v>1514238</v>
      </c>
      <c r="I8" s="144">
        <f>H8*100/H44</f>
        <v>12.820185452003063</v>
      </c>
    </row>
    <row r="9" spans="1:9" ht="20.25" customHeight="1" x14ac:dyDescent="0.5">
      <c r="A9" s="129" t="s">
        <v>39</v>
      </c>
      <c r="B9" s="133">
        <v>182900</v>
      </c>
      <c r="C9" s="133">
        <v>529785</v>
      </c>
      <c r="D9" s="133">
        <v>1663</v>
      </c>
      <c r="E9" s="133">
        <v>0</v>
      </c>
      <c r="F9" s="134"/>
      <c r="G9" s="134"/>
      <c r="H9" s="135">
        <f t="shared" si="0"/>
        <v>714348</v>
      </c>
    </row>
    <row r="10" spans="1:9" ht="20.25" customHeight="1" x14ac:dyDescent="0.5">
      <c r="A10" s="129" t="s">
        <v>40</v>
      </c>
      <c r="B10" s="133">
        <v>182394</v>
      </c>
      <c r="C10" s="133">
        <v>517723</v>
      </c>
      <c r="D10" s="133">
        <v>1651</v>
      </c>
      <c r="E10" s="133">
        <v>0</v>
      </c>
      <c r="F10" s="134"/>
      <c r="G10" s="134"/>
      <c r="H10" s="135">
        <f t="shared" si="0"/>
        <v>701768</v>
      </c>
    </row>
    <row r="11" spans="1:9" ht="20.25" customHeight="1" x14ac:dyDescent="0.5">
      <c r="A11" s="129" t="s">
        <v>43</v>
      </c>
      <c r="B11" s="133">
        <v>180209</v>
      </c>
      <c r="C11" s="133">
        <v>527262</v>
      </c>
      <c r="D11" s="133">
        <v>1637</v>
      </c>
      <c r="E11" s="133">
        <v>0</v>
      </c>
      <c r="F11" s="134"/>
      <c r="G11" s="134"/>
      <c r="H11" s="135">
        <f t="shared" si="0"/>
        <v>709108</v>
      </c>
    </row>
    <row r="12" spans="1:9" ht="20.25" customHeight="1" x14ac:dyDescent="0.5">
      <c r="A12" s="129" t="s">
        <v>44</v>
      </c>
      <c r="B12" s="133">
        <v>175208</v>
      </c>
      <c r="C12" s="133">
        <v>535179</v>
      </c>
      <c r="D12" s="133">
        <v>1631</v>
      </c>
      <c r="E12" s="133">
        <v>0</v>
      </c>
      <c r="F12" s="134"/>
      <c r="G12" s="134"/>
      <c r="H12" s="135">
        <f t="shared" si="0"/>
        <v>712018</v>
      </c>
    </row>
    <row r="13" spans="1:9" ht="20.25" customHeight="1" x14ac:dyDescent="0.5">
      <c r="A13" s="129" t="s">
        <v>45</v>
      </c>
      <c r="B13" s="133">
        <v>169186</v>
      </c>
      <c r="C13" s="133">
        <v>542880</v>
      </c>
      <c r="D13" s="133">
        <v>1557</v>
      </c>
      <c r="E13" s="133">
        <v>0</v>
      </c>
      <c r="F13" s="134"/>
      <c r="G13" s="134"/>
      <c r="H13" s="135">
        <f t="shared" si="0"/>
        <v>713623</v>
      </c>
    </row>
    <row r="14" spans="1:9" ht="20.25" customHeight="1" x14ac:dyDescent="0.5">
      <c r="A14" s="129" t="s">
        <v>46</v>
      </c>
      <c r="B14" s="133">
        <v>166602</v>
      </c>
      <c r="C14" s="133">
        <v>551347</v>
      </c>
      <c r="D14" s="133">
        <v>1455</v>
      </c>
      <c r="E14" s="133">
        <v>0</v>
      </c>
      <c r="F14" s="134"/>
      <c r="G14" s="134"/>
      <c r="H14" s="135">
        <f t="shared" si="0"/>
        <v>719404</v>
      </c>
    </row>
    <row r="15" spans="1:9" ht="20.25" customHeight="1" x14ac:dyDescent="0.5">
      <c r="A15" s="140" t="s">
        <v>167</v>
      </c>
      <c r="B15" s="139">
        <f>SUM(B9:B14)</f>
        <v>1056499</v>
      </c>
      <c r="C15" s="139">
        <f t="shared" ref="C15:E15" si="2">SUM(C9:C14)</f>
        <v>3204176</v>
      </c>
      <c r="D15" s="139">
        <f t="shared" si="2"/>
        <v>9594</v>
      </c>
      <c r="E15" s="139">
        <f t="shared" si="2"/>
        <v>0</v>
      </c>
      <c r="F15" s="139">
        <f t="shared" ref="F15" si="3">SUM(F9:F14)</f>
        <v>0</v>
      </c>
      <c r="G15" s="139">
        <f t="shared" ref="G15" si="4">SUM(G9:G14)</f>
        <v>0</v>
      </c>
      <c r="H15" s="135">
        <f t="shared" si="0"/>
        <v>4270269</v>
      </c>
      <c r="I15" s="144">
        <f>H15*100/H44</f>
        <v>36.15392065840355</v>
      </c>
    </row>
    <row r="16" spans="1:9" ht="20.25" customHeight="1" x14ac:dyDescent="0.5">
      <c r="A16" s="129" t="s">
        <v>47</v>
      </c>
      <c r="B16" s="133">
        <v>112551</v>
      </c>
      <c r="C16" s="133">
        <v>593653</v>
      </c>
      <c r="D16" s="133">
        <v>3329</v>
      </c>
      <c r="E16" s="133">
        <v>0</v>
      </c>
      <c r="F16" s="134"/>
      <c r="G16" s="134"/>
      <c r="H16" s="135">
        <f t="shared" si="0"/>
        <v>709533</v>
      </c>
      <c r="I16" s="144"/>
    </row>
    <row r="17" spans="1:9" ht="20.25" customHeight="1" x14ac:dyDescent="0.5">
      <c r="A17" s="129" t="s">
        <v>48</v>
      </c>
      <c r="B17" s="133">
        <v>107370</v>
      </c>
      <c r="C17" s="133">
        <v>581468</v>
      </c>
      <c r="D17" s="133">
        <v>3175</v>
      </c>
      <c r="E17" s="133">
        <v>0</v>
      </c>
      <c r="F17" s="134"/>
      <c r="G17" s="134"/>
      <c r="H17" s="135">
        <f t="shared" si="0"/>
        <v>692013</v>
      </c>
      <c r="I17" s="144"/>
    </row>
    <row r="18" spans="1:9" ht="20.25" customHeight="1" x14ac:dyDescent="0.5">
      <c r="A18" s="129" t="s">
        <v>49</v>
      </c>
      <c r="B18" s="133">
        <v>100893</v>
      </c>
      <c r="C18" s="133">
        <v>562387</v>
      </c>
      <c r="D18" s="133">
        <v>3070</v>
      </c>
      <c r="E18" s="133">
        <v>0</v>
      </c>
      <c r="F18" s="134"/>
      <c r="G18" s="134"/>
      <c r="H18" s="135">
        <f t="shared" si="0"/>
        <v>666350</v>
      </c>
      <c r="I18" s="144"/>
    </row>
    <row r="19" spans="1:9" ht="20.25" customHeight="1" x14ac:dyDescent="0.5">
      <c r="A19" s="140" t="s">
        <v>168</v>
      </c>
      <c r="B19" s="139">
        <f>SUM(B16:B18)</f>
        <v>320814</v>
      </c>
      <c r="C19" s="139">
        <f t="shared" ref="C19:G19" si="5">SUM(C16:C18)</f>
        <v>1737508</v>
      </c>
      <c r="D19" s="139">
        <f t="shared" si="5"/>
        <v>9574</v>
      </c>
      <c r="E19" s="139">
        <f t="shared" si="5"/>
        <v>0</v>
      </c>
      <c r="F19" s="139">
        <f t="shared" si="5"/>
        <v>0</v>
      </c>
      <c r="G19" s="139">
        <f t="shared" si="5"/>
        <v>0</v>
      </c>
      <c r="H19" s="135">
        <f t="shared" si="0"/>
        <v>2067896</v>
      </c>
      <c r="I19" s="144">
        <f>H19*100/H44</f>
        <v>17.507690478944081</v>
      </c>
    </row>
    <row r="20" spans="1:9" ht="20.25" customHeight="1" x14ac:dyDescent="0.5">
      <c r="A20" s="129" t="s">
        <v>50</v>
      </c>
      <c r="B20" s="133">
        <v>58069</v>
      </c>
      <c r="C20" s="133">
        <v>348661</v>
      </c>
      <c r="D20" s="133">
        <v>3345</v>
      </c>
      <c r="E20" s="133">
        <v>0</v>
      </c>
      <c r="F20" s="134"/>
      <c r="G20" s="69">
        <v>240</v>
      </c>
      <c r="H20" s="135">
        <f t="shared" si="0"/>
        <v>410315</v>
      </c>
      <c r="I20" s="144"/>
    </row>
    <row r="21" spans="1:9" ht="20.25" customHeight="1" x14ac:dyDescent="0.5">
      <c r="A21" s="129" t="s">
        <v>51</v>
      </c>
      <c r="B21" s="133">
        <v>52716</v>
      </c>
      <c r="C21" s="133">
        <v>332689</v>
      </c>
      <c r="D21" s="133">
        <v>3334</v>
      </c>
      <c r="E21" s="133">
        <v>0</v>
      </c>
      <c r="F21" s="134"/>
      <c r="G21" s="69">
        <v>239</v>
      </c>
      <c r="H21" s="135">
        <f t="shared" si="0"/>
        <v>388978</v>
      </c>
      <c r="I21" s="144"/>
    </row>
    <row r="22" spans="1:9" ht="20.25" customHeight="1" x14ac:dyDescent="0.5">
      <c r="A22" s="129" t="s">
        <v>52</v>
      </c>
      <c r="B22" s="133">
        <v>50171</v>
      </c>
      <c r="C22" s="133">
        <v>331335</v>
      </c>
      <c r="D22" s="133">
        <v>2934</v>
      </c>
      <c r="E22" s="133">
        <v>0</v>
      </c>
      <c r="F22" s="134"/>
      <c r="G22" s="69">
        <v>234</v>
      </c>
      <c r="H22" s="135">
        <f t="shared" si="0"/>
        <v>384674</v>
      </c>
      <c r="I22" s="144"/>
    </row>
    <row r="23" spans="1:9" ht="20.25" customHeight="1" x14ac:dyDescent="0.5">
      <c r="A23" s="140" t="s">
        <v>169</v>
      </c>
      <c r="B23" s="139">
        <f>SUM(B20:B22)</f>
        <v>160956</v>
      </c>
      <c r="C23" s="139">
        <f t="shared" ref="C23:G23" si="6">SUM(C20:C22)</f>
        <v>1012685</v>
      </c>
      <c r="D23" s="139">
        <f t="shared" si="6"/>
        <v>9613</v>
      </c>
      <c r="E23" s="139">
        <f t="shared" si="6"/>
        <v>0</v>
      </c>
      <c r="F23" s="139">
        <f t="shared" si="6"/>
        <v>0</v>
      </c>
      <c r="G23" s="139">
        <f t="shared" si="6"/>
        <v>713</v>
      </c>
      <c r="H23" s="135">
        <f t="shared" si="0"/>
        <v>1183967</v>
      </c>
      <c r="I23" s="144">
        <f>H23*100/H44</f>
        <v>10.023970148055795</v>
      </c>
    </row>
    <row r="24" spans="1:9" ht="20.25" customHeight="1" x14ac:dyDescent="0.5">
      <c r="A24" s="129" t="s">
        <v>157</v>
      </c>
      <c r="B24" s="133">
        <v>0</v>
      </c>
      <c r="C24" s="133">
        <v>1517</v>
      </c>
      <c r="D24" s="136" t="s">
        <v>130</v>
      </c>
      <c r="E24" s="133">
        <v>169767</v>
      </c>
      <c r="F24" s="137">
        <v>78025</v>
      </c>
      <c r="G24" s="137"/>
      <c r="H24" s="135">
        <f t="shared" si="0"/>
        <v>249309</v>
      </c>
      <c r="I24" s="144"/>
    </row>
    <row r="25" spans="1:9" ht="20.25" customHeight="1" x14ac:dyDescent="0.5">
      <c r="A25" s="129" t="s">
        <v>158</v>
      </c>
      <c r="B25" s="133">
        <v>0</v>
      </c>
      <c r="C25" s="133">
        <v>1505</v>
      </c>
      <c r="D25" s="136" t="s">
        <v>130</v>
      </c>
      <c r="E25" s="133">
        <v>131346</v>
      </c>
      <c r="F25" s="137">
        <v>66589</v>
      </c>
      <c r="G25" s="137"/>
      <c r="H25" s="135">
        <f t="shared" si="0"/>
        <v>199440</v>
      </c>
      <c r="I25" s="144"/>
    </row>
    <row r="26" spans="1:9" ht="20.25" customHeight="1" x14ac:dyDescent="0.5">
      <c r="A26" s="129" t="s">
        <v>159</v>
      </c>
      <c r="B26" s="133">
        <v>0</v>
      </c>
      <c r="C26" s="133">
        <v>1318</v>
      </c>
      <c r="D26" s="136" t="s">
        <v>130</v>
      </c>
      <c r="E26" s="133">
        <v>143211</v>
      </c>
      <c r="F26" s="137">
        <v>63503</v>
      </c>
      <c r="G26" s="137"/>
      <c r="H26" s="135">
        <f t="shared" si="0"/>
        <v>208032</v>
      </c>
      <c r="I26" s="144"/>
    </row>
    <row r="27" spans="1:9" ht="20.25" customHeight="1" x14ac:dyDescent="0.5">
      <c r="A27" s="140" t="s">
        <v>170</v>
      </c>
      <c r="B27" s="139">
        <f>SUM(B24:B26)</f>
        <v>0</v>
      </c>
      <c r="C27" s="139">
        <f t="shared" ref="C27:F27" si="7">SUM(C24:C26)</f>
        <v>4340</v>
      </c>
      <c r="D27" s="139">
        <f t="shared" si="7"/>
        <v>0</v>
      </c>
      <c r="E27" s="139">
        <f t="shared" si="7"/>
        <v>444324</v>
      </c>
      <c r="F27" s="139">
        <f t="shared" si="7"/>
        <v>208117</v>
      </c>
      <c r="G27" s="139"/>
      <c r="H27" s="135">
        <f t="shared" si="0"/>
        <v>656781</v>
      </c>
      <c r="I27" s="144">
        <f>H27*100/H44</f>
        <v>5.5605883760360157</v>
      </c>
    </row>
    <row r="28" spans="1:9" ht="20.25" customHeight="1" x14ac:dyDescent="0.5">
      <c r="A28" s="129" t="s">
        <v>105</v>
      </c>
      <c r="B28" s="133">
        <v>0</v>
      </c>
      <c r="C28" s="133">
        <v>0</v>
      </c>
      <c r="D28" s="126">
        <v>3322</v>
      </c>
      <c r="E28" s="133">
        <v>113706</v>
      </c>
      <c r="F28" s="137">
        <v>44483</v>
      </c>
      <c r="G28" s="137"/>
      <c r="H28" s="135">
        <f t="shared" si="0"/>
        <v>161511</v>
      </c>
      <c r="I28" s="144"/>
    </row>
    <row r="29" spans="1:9" ht="20.25" customHeight="1" x14ac:dyDescent="0.5">
      <c r="A29" s="129" t="s">
        <v>56</v>
      </c>
      <c r="B29" s="133">
        <v>0</v>
      </c>
      <c r="C29" s="133">
        <v>0</v>
      </c>
      <c r="D29" s="126">
        <v>3370</v>
      </c>
      <c r="E29" s="133">
        <v>129031</v>
      </c>
      <c r="F29" s="137">
        <v>42147</v>
      </c>
      <c r="G29" s="137"/>
      <c r="H29" s="135">
        <f t="shared" si="0"/>
        <v>174548</v>
      </c>
      <c r="I29" s="144"/>
    </row>
    <row r="30" spans="1:9" ht="20.25" customHeight="1" x14ac:dyDescent="0.5">
      <c r="A30" s="129" t="s">
        <v>70</v>
      </c>
      <c r="B30" s="133">
        <v>0</v>
      </c>
      <c r="C30" s="133">
        <v>0</v>
      </c>
      <c r="D30" s="126">
        <v>745</v>
      </c>
      <c r="E30" s="133">
        <v>0</v>
      </c>
      <c r="F30" s="134"/>
      <c r="G30" s="134"/>
      <c r="H30" s="135">
        <f t="shared" si="0"/>
        <v>745</v>
      </c>
      <c r="I30" s="144"/>
    </row>
    <row r="31" spans="1:9" ht="20.25" customHeight="1" x14ac:dyDescent="0.5">
      <c r="A31" s="140" t="s">
        <v>175</v>
      </c>
      <c r="B31" s="139">
        <f>SUM(B28:B30)</f>
        <v>0</v>
      </c>
      <c r="C31" s="139">
        <f t="shared" ref="C31:F31" si="8">SUM(C28:C30)</f>
        <v>0</v>
      </c>
      <c r="D31" s="139">
        <f t="shared" si="8"/>
        <v>7437</v>
      </c>
      <c r="E31" s="139">
        <f t="shared" si="8"/>
        <v>242737</v>
      </c>
      <c r="F31" s="139">
        <f t="shared" si="8"/>
        <v>86630</v>
      </c>
      <c r="G31" s="139"/>
      <c r="H31" s="135">
        <f t="shared" si="0"/>
        <v>336804</v>
      </c>
      <c r="I31" s="144">
        <f>H31*100/H44</f>
        <v>2.8515264713845774</v>
      </c>
    </row>
    <row r="32" spans="1:9" ht="20.25" customHeight="1" x14ac:dyDescent="0.5">
      <c r="A32" s="129" t="s">
        <v>160</v>
      </c>
      <c r="B32" s="133">
        <v>0</v>
      </c>
      <c r="C32" s="133">
        <v>0</v>
      </c>
      <c r="D32" s="126">
        <v>414631</v>
      </c>
      <c r="E32" s="133">
        <v>0</v>
      </c>
      <c r="F32" s="134"/>
      <c r="G32" s="134"/>
      <c r="H32" s="135">
        <f t="shared" si="0"/>
        <v>414631</v>
      </c>
      <c r="I32" s="144"/>
    </row>
    <row r="33" spans="1:14" ht="20.25" customHeight="1" x14ac:dyDescent="0.5">
      <c r="A33" s="129" t="s">
        <v>161</v>
      </c>
      <c r="B33" s="133">
        <v>0</v>
      </c>
      <c r="C33" s="133">
        <v>0</v>
      </c>
      <c r="D33" s="126">
        <v>407722</v>
      </c>
      <c r="E33" s="133">
        <v>0</v>
      </c>
      <c r="F33" s="134"/>
      <c r="G33" s="134"/>
      <c r="H33" s="135">
        <f t="shared" si="0"/>
        <v>407722</v>
      </c>
      <c r="I33" s="144"/>
    </row>
    <row r="34" spans="1:14" ht="20.25" customHeight="1" x14ac:dyDescent="0.5">
      <c r="A34" s="129" t="s">
        <v>162</v>
      </c>
      <c r="B34" s="133">
        <v>0</v>
      </c>
      <c r="C34" s="133">
        <v>0</v>
      </c>
      <c r="D34" s="126">
        <v>362052</v>
      </c>
      <c r="E34" s="133">
        <v>3721</v>
      </c>
      <c r="F34" s="134"/>
      <c r="G34" s="134"/>
      <c r="H34" s="135">
        <f t="shared" si="0"/>
        <v>365773</v>
      </c>
      <c r="I34" s="144"/>
    </row>
    <row r="35" spans="1:14" ht="20.25" customHeight="1" x14ac:dyDescent="0.5">
      <c r="A35" s="129" t="s">
        <v>163</v>
      </c>
      <c r="B35" s="133">
        <v>0</v>
      </c>
      <c r="C35" s="133">
        <v>0</v>
      </c>
      <c r="D35" s="126">
        <v>309876</v>
      </c>
      <c r="E35" s="133">
        <v>3195</v>
      </c>
      <c r="F35" s="134"/>
      <c r="G35" s="134"/>
      <c r="H35" s="135">
        <f t="shared" si="0"/>
        <v>313071</v>
      </c>
      <c r="I35" s="144"/>
    </row>
    <row r="36" spans="1:14" ht="20.25" customHeight="1" x14ac:dyDescent="0.5">
      <c r="A36" s="129" t="s">
        <v>164</v>
      </c>
      <c r="B36" s="133">
        <v>0</v>
      </c>
      <c r="C36" s="133">
        <v>0</v>
      </c>
      <c r="D36" s="126">
        <v>112356</v>
      </c>
      <c r="E36" s="133">
        <v>0</v>
      </c>
      <c r="F36" s="134"/>
      <c r="G36" s="134"/>
      <c r="H36" s="135">
        <f t="shared" si="0"/>
        <v>112356</v>
      </c>
      <c r="I36" s="144"/>
    </row>
    <row r="37" spans="1:14" ht="20.25" customHeight="1" x14ac:dyDescent="0.5">
      <c r="A37" s="129" t="s">
        <v>165</v>
      </c>
      <c r="B37" s="133">
        <v>0</v>
      </c>
      <c r="C37" s="133">
        <v>0</v>
      </c>
      <c r="D37" s="126"/>
      <c r="E37" s="133"/>
      <c r="F37" s="134"/>
      <c r="G37" s="134"/>
      <c r="H37" s="135">
        <f t="shared" si="0"/>
        <v>0</v>
      </c>
      <c r="I37" s="144"/>
    </row>
    <row r="38" spans="1:14" ht="20.25" customHeight="1" x14ac:dyDescent="0.5">
      <c r="A38" s="140" t="s">
        <v>171</v>
      </c>
      <c r="B38" s="139">
        <f>SUM(B32:B37)</f>
        <v>0</v>
      </c>
      <c r="C38" s="139">
        <f t="shared" ref="C38:F38" si="9">SUM(C32:C37)</f>
        <v>0</v>
      </c>
      <c r="D38" s="139">
        <f t="shared" si="9"/>
        <v>1606637</v>
      </c>
      <c r="E38" s="139">
        <f t="shared" si="9"/>
        <v>6916</v>
      </c>
      <c r="F38" s="139">
        <f t="shared" si="9"/>
        <v>0</v>
      </c>
      <c r="G38" s="139"/>
      <c r="H38" s="135">
        <f t="shared" si="0"/>
        <v>1613553</v>
      </c>
      <c r="I38" s="144">
        <f>H38*100/H44</f>
        <v>13.661028647171646</v>
      </c>
    </row>
    <row r="39" spans="1:14" ht="20.25" customHeight="1" x14ac:dyDescent="0.5">
      <c r="A39" s="130" t="s">
        <v>2</v>
      </c>
      <c r="B39" s="133">
        <v>0</v>
      </c>
      <c r="C39" s="133">
        <v>0</v>
      </c>
      <c r="D39" s="126">
        <v>8324</v>
      </c>
      <c r="E39" s="133"/>
      <c r="F39" s="134"/>
      <c r="G39" s="134"/>
      <c r="H39" s="135">
        <f t="shared" si="0"/>
        <v>8324</v>
      </c>
      <c r="I39" s="144"/>
      <c r="N39" s="144"/>
    </row>
    <row r="40" spans="1:14" ht="20.25" customHeight="1" x14ac:dyDescent="0.5">
      <c r="A40" s="130" t="s">
        <v>3</v>
      </c>
      <c r="B40" s="133">
        <v>0</v>
      </c>
      <c r="C40" s="133">
        <v>0</v>
      </c>
      <c r="D40" s="126">
        <v>135116</v>
      </c>
      <c r="E40" s="133">
        <v>0</v>
      </c>
      <c r="F40" s="134"/>
      <c r="G40" s="134"/>
      <c r="H40" s="135">
        <f t="shared" si="0"/>
        <v>135116</v>
      </c>
      <c r="I40" s="144">
        <f>H40*100/H44</f>
        <v>1.1439497473533526</v>
      </c>
      <c r="N40" s="144"/>
    </row>
    <row r="41" spans="1:14" ht="20.25" customHeight="1" x14ac:dyDescent="0.5">
      <c r="A41" s="130" t="s">
        <v>66</v>
      </c>
      <c r="B41" s="133">
        <v>0</v>
      </c>
      <c r="C41" s="133">
        <v>0</v>
      </c>
      <c r="D41" s="126">
        <v>1039</v>
      </c>
      <c r="E41" s="133">
        <v>0</v>
      </c>
      <c r="F41" s="138"/>
      <c r="G41" s="138"/>
      <c r="H41" s="135">
        <f t="shared" si="0"/>
        <v>1039</v>
      </c>
      <c r="I41" s="145"/>
      <c r="J41" s="127"/>
      <c r="N41" s="144"/>
    </row>
    <row r="42" spans="1:14" ht="20.25" customHeight="1" x14ac:dyDescent="0.5">
      <c r="A42" s="130" t="s">
        <v>4</v>
      </c>
      <c r="B42" s="133">
        <v>0</v>
      </c>
      <c r="C42" s="133"/>
      <c r="D42" s="126">
        <v>23371</v>
      </c>
      <c r="E42" s="133">
        <v>0</v>
      </c>
      <c r="F42" s="134"/>
      <c r="G42" s="134"/>
      <c r="H42" s="135">
        <f t="shared" si="0"/>
        <v>23371</v>
      </c>
      <c r="I42" s="144">
        <f>H42*100/H44</f>
        <v>0.19786886486718969</v>
      </c>
    </row>
    <row r="43" spans="1:14" ht="20.25" customHeight="1" x14ac:dyDescent="0.5">
      <c r="A43" s="141" t="s">
        <v>172</v>
      </c>
      <c r="B43" s="139">
        <f>SUM(B39:B42)</f>
        <v>0</v>
      </c>
      <c r="C43" s="139">
        <f t="shared" ref="C43:F43" si="10">SUM(C39:C42)</f>
        <v>0</v>
      </c>
      <c r="D43" s="139">
        <f t="shared" si="10"/>
        <v>167850</v>
      </c>
      <c r="E43" s="139">
        <f t="shared" si="10"/>
        <v>0</v>
      </c>
      <c r="F43" s="139">
        <f t="shared" si="10"/>
        <v>0</v>
      </c>
      <c r="G43" s="139"/>
      <c r="H43" s="135">
        <f t="shared" si="0"/>
        <v>167850</v>
      </c>
    </row>
    <row r="44" spans="1:14" x14ac:dyDescent="0.5">
      <c r="A44" s="124" t="s">
        <v>110</v>
      </c>
      <c r="B44" s="125">
        <f>SUM(B43,B38,B31,B27,B23,B19,B15,B8)</f>
        <v>2152253</v>
      </c>
      <c r="C44" s="125">
        <f t="shared" ref="C44:H44" si="11">SUM(C43,C38,C31,C27,C23,C19,C15,C8)</f>
        <v>6856272</v>
      </c>
      <c r="D44" s="125">
        <f t="shared" si="11"/>
        <v>1813396</v>
      </c>
      <c r="E44" s="125">
        <f t="shared" si="11"/>
        <v>693977</v>
      </c>
      <c r="F44" s="125">
        <f t="shared" si="11"/>
        <v>294747</v>
      </c>
      <c r="G44" s="125">
        <f t="shared" si="11"/>
        <v>713</v>
      </c>
      <c r="H44" s="125">
        <f t="shared" si="11"/>
        <v>11811358</v>
      </c>
      <c r="J44" s="125">
        <f>SUM(H42,H40,H38,H31,H27,H23,H19,H15,H8)</f>
        <v>11801995</v>
      </c>
    </row>
  </sheetData>
  <pageMargins left="0.15748031496062992" right="0.23622047244094491" top="0.3149606299212598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นักเรียน ชั้นปี </vt:lpstr>
      <vt:lpstr>สรุปจำนวน นร.</vt:lpstr>
      <vt:lpstr>Sheet1</vt:lpstr>
      <vt:lpstr>Sheet1!Print_Titles</vt:lpstr>
      <vt:lpstr>'นักเรียน ชั้นปี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Aoun</dc:creator>
  <cp:lastModifiedBy>Danuvat</cp:lastModifiedBy>
  <cp:lastPrinted>2016-11-29T04:56:35Z</cp:lastPrinted>
  <dcterms:created xsi:type="dcterms:W3CDTF">2015-10-15T08:15:53Z</dcterms:created>
  <dcterms:modified xsi:type="dcterms:W3CDTF">2016-12-01T08:34:59Z</dcterms:modified>
</cp:coreProperties>
</file>