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7560" yWindow="30" windowWidth="10950" windowHeight="7785" activeTab="1"/>
  </bookViews>
  <sheets>
    <sheet name="แบบคำขอเบื้องต้น" sheetId="3" r:id="rId1"/>
    <sheet name="ภาพรวม" sheetId="7" r:id="rId2"/>
    <sheet name="ภาพรวม (2)" sheetId="8" r:id="rId3"/>
    <sheet name="ภาพรวม (3)" sheetId="9" r:id="rId4"/>
  </sheets>
  <externalReferences>
    <externalReference r:id="rId5"/>
  </externalReferences>
  <definedNames>
    <definedName name="_xlnm.Print_Titles" localSheetId="0">แบบคำขอเบื้องต้น!$5:$7</definedName>
    <definedName name="_xlnm.Print_Titles" localSheetId="1">ภาพรวม!$4:$6</definedName>
    <definedName name="_xlnm.Print_Titles" localSheetId="2">'ภาพรวม (2)'!$4:$6</definedName>
    <definedName name="_xlnm.Print_Titles" localSheetId="3">'ภาพรวม (3)'!$4:$6</definedName>
  </definedNames>
  <calcPr calcId="124519"/>
</workbook>
</file>

<file path=xl/calcChain.xml><?xml version="1.0" encoding="utf-8"?>
<calcChain xmlns="http://schemas.openxmlformats.org/spreadsheetml/2006/main">
  <c r="J91" i="9"/>
  <c r="I91"/>
  <c r="I90"/>
  <c r="I89"/>
  <c r="J89" s="1"/>
  <c r="J88"/>
  <c r="I88"/>
  <c r="I87"/>
  <c r="J87" s="1"/>
  <c r="H86"/>
  <c r="G86"/>
  <c r="E86"/>
  <c r="I86" s="1"/>
  <c r="J86" s="1"/>
  <c r="J85"/>
  <c r="I85"/>
  <c r="J84"/>
  <c r="I84"/>
  <c r="J83"/>
  <c r="I83"/>
  <c r="J82"/>
  <c r="I82"/>
  <c r="J81"/>
  <c r="I81"/>
  <c r="J80"/>
  <c r="I80"/>
  <c r="J79"/>
  <c r="I79"/>
  <c r="J78"/>
  <c r="I78"/>
  <c r="H77"/>
  <c r="I77" s="1"/>
  <c r="J77" s="1"/>
  <c r="G77"/>
  <c r="E77"/>
  <c r="I76"/>
  <c r="J76" s="1"/>
  <c r="J75"/>
  <c r="I75"/>
  <c r="D75"/>
  <c r="J74"/>
  <c r="I74"/>
  <c r="J73"/>
  <c r="I73"/>
  <c r="J72"/>
  <c r="I72"/>
  <c r="J71"/>
  <c r="I71"/>
  <c r="J70"/>
  <c r="I70"/>
  <c r="J69"/>
  <c r="I69"/>
  <c r="H68"/>
  <c r="G68"/>
  <c r="E68"/>
  <c r="I68" s="1"/>
  <c r="J68" s="1"/>
  <c r="I67"/>
  <c r="J66"/>
  <c r="I66"/>
  <c r="J65"/>
  <c r="I65"/>
  <c r="J64"/>
  <c r="I64"/>
  <c r="J63"/>
  <c r="I63"/>
  <c r="J62"/>
  <c r="I62"/>
  <c r="J61"/>
  <c r="I61"/>
  <c r="H60"/>
  <c r="I60" s="1"/>
  <c r="J60" s="1"/>
  <c r="G60"/>
  <c r="E60"/>
  <c r="I59"/>
  <c r="J59" s="1"/>
  <c r="J58"/>
  <c r="I58"/>
  <c r="I57"/>
  <c r="J57" s="1"/>
  <c r="J56"/>
  <c r="I56"/>
  <c r="I55"/>
  <c r="J55" s="1"/>
  <c r="J54"/>
  <c r="I54"/>
  <c r="I53"/>
  <c r="J53" s="1"/>
  <c r="J52"/>
  <c r="I52"/>
  <c r="I51"/>
  <c r="J51" s="1"/>
  <c r="H51"/>
  <c r="E51"/>
  <c r="I50"/>
  <c r="J50" s="1"/>
  <c r="J49"/>
  <c r="I49"/>
  <c r="I48"/>
  <c r="J48" s="1"/>
  <c r="J47"/>
  <c r="I47"/>
  <c r="I46"/>
  <c r="J46" s="1"/>
  <c r="J45"/>
  <c r="I45"/>
  <c r="I44"/>
  <c r="J44" s="1"/>
  <c r="J43"/>
  <c r="I43"/>
  <c r="I42"/>
  <c r="J42" s="1"/>
  <c r="H42"/>
  <c r="E42"/>
  <c r="J41"/>
  <c r="J40"/>
  <c r="J39"/>
  <c r="I39"/>
  <c r="I38"/>
  <c r="J38" s="1"/>
  <c r="J37"/>
  <c r="I37"/>
  <c r="I36"/>
  <c r="J36" s="1"/>
  <c r="J35"/>
  <c r="I35"/>
  <c r="I34"/>
  <c r="J34" s="1"/>
  <c r="H33"/>
  <c r="G33"/>
  <c r="E33"/>
  <c r="I33" s="1"/>
  <c r="J33" s="1"/>
  <c r="J32"/>
  <c r="J31"/>
  <c r="J30"/>
  <c r="I30"/>
  <c r="J29"/>
  <c r="I29"/>
  <c r="J28"/>
  <c r="I28"/>
  <c r="J27"/>
  <c r="I27"/>
  <c r="J26"/>
  <c r="I26"/>
  <c r="J25"/>
  <c r="I25"/>
  <c r="J24"/>
  <c r="I24"/>
  <c r="H24"/>
  <c r="E24"/>
  <c r="J23"/>
  <c r="J22"/>
  <c r="I22"/>
  <c r="I21"/>
  <c r="J21" s="1"/>
  <c r="J20"/>
  <c r="I20"/>
  <c r="I19"/>
  <c r="J19" s="1"/>
  <c r="J18"/>
  <c r="I18"/>
  <c r="I17"/>
  <c r="J17" s="1"/>
  <c r="H16"/>
  <c r="G16"/>
  <c r="E16"/>
  <c r="I16" s="1"/>
  <c r="J16" s="1"/>
  <c r="D16"/>
  <c r="I15"/>
  <c r="J15" s="1"/>
  <c r="H15"/>
  <c r="E15"/>
  <c r="I14"/>
  <c r="J14" s="1"/>
  <c r="H14"/>
  <c r="E14"/>
  <c r="K13"/>
  <c r="J13"/>
  <c r="I13"/>
  <c r="H13"/>
  <c r="E13"/>
  <c r="K12"/>
  <c r="H12"/>
  <c r="E12"/>
  <c r="I12" s="1"/>
  <c r="J12" s="1"/>
  <c r="K11"/>
  <c r="H11"/>
  <c r="I11" s="1"/>
  <c r="J11" s="1"/>
  <c r="E11"/>
  <c r="K10"/>
  <c r="I10"/>
  <c r="J10" s="1"/>
  <c r="H10"/>
  <c r="E10"/>
  <c r="K9"/>
  <c r="J9"/>
  <c r="I9"/>
  <c r="H9"/>
  <c r="E9"/>
  <c r="K8"/>
  <c r="K7" s="1"/>
  <c r="H8"/>
  <c r="E8"/>
  <c r="I8" s="1"/>
  <c r="H7"/>
  <c r="L33" i="8"/>
  <c r="J96"/>
  <c r="I96"/>
  <c r="I95"/>
  <c r="I94"/>
  <c r="J94" s="1"/>
  <c r="J93"/>
  <c r="I93"/>
  <c r="I92"/>
  <c r="J92" s="1"/>
  <c r="H91"/>
  <c r="G91"/>
  <c r="E91"/>
  <c r="I91" s="1"/>
  <c r="J91" s="1"/>
  <c r="J90"/>
  <c r="I90"/>
  <c r="I89"/>
  <c r="J89" s="1"/>
  <c r="J88"/>
  <c r="I88"/>
  <c r="I87"/>
  <c r="J87" s="1"/>
  <c r="J86"/>
  <c r="I86"/>
  <c r="I85"/>
  <c r="J85" s="1"/>
  <c r="J84"/>
  <c r="I84"/>
  <c r="I83"/>
  <c r="J83" s="1"/>
  <c r="H82"/>
  <c r="I82" s="1"/>
  <c r="J82" s="1"/>
  <c r="G82"/>
  <c r="E82"/>
  <c r="I81"/>
  <c r="J81" s="1"/>
  <c r="J80"/>
  <c r="I80"/>
  <c r="D80"/>
  <c r="I79"/>
  <c r="J79" s="1"/>
  <c r="J78"/>
  <c r="I78"/>
  <c r="I77"/>
  <c r="J77" s="1"/>
  <c r="J76"/>
  <c r="I76"/>
  <c r="I75"/>
  <c r="J75" s="1"/>
  <c r="J74"/>
  <c r="I74"/>
  <c r="I73"/>
  <c r="J73" s="1"/>
  <c r="H73"/>
  <c r="G73"/>
  <c r="E73"/>
  <c r="I72"/>
  <c r="J71"/>
  <c r="I71"/>
  <c r="I70"/>
  <c r="J70" s="1"/>
  <c r="J69"/>
  <c r="I69"/>
  <c r="I68"/>
  <c r="J68" s="1"/>
  <c r="I67"/>
  <c r="J67" s="1"/>
  <c r="I66"/>
  <c r="J66" s="1"/>
  <c r="H65"/>
  <c r="G65"/>
  <c r="E65"/>
  <c r="I59"/>
  <c r="J59" s="1"/>
  <c r="J58"/>
  <c r="I58"/>
  <c r="I57"/>
  <c r="J57" s="1"/>
  <c r="I56"/>
  <c r="J56" s="1"/>
  <c r="I55"/>
  <c r="J55" s="1"/>
  <c r="J54"/>
  <c r="I54"/>
  <c r="I53"/>
  <c r="J53" s="1"/>
  <c r="J52"/>
  <c r="I52"/>
  <c r="H51"/>
  <c r="E51"/>
  <c r="I50"/>
  <c r="J50" s="1"/>
  <c r="J49"/>
  <c r="I49"/>
  <c r="I48"/>
  <c r="J48" s="1"/>
  <c r="J47"/>
  <c r="I47"/>
  <c r="I46"/>
  <c r="J46" s="1"/>
  <c r="J45"/>
  <c r="I45"/>
  <c r="I44"/>
  <c r="J44" s="1"/>
  <c r="I43"/>
  <c r="J43" s="1"/>
  <c r="H42"/>
  <c r="I42" s="1"/>
  <c r="J42" s="1"/>
  <c r="E42"/>
  <c r="J41"/>
  <c r="J40"/>
  <c r="J39"/>
  <c r="I39"/>
  <c r="I38"/>
  <c r="J38" s="1"/>
  <c r="J37"/>
  <c r="I37"/>
  <c r="I36"/>
  <c r="J36" s="1"/>
  <c r="J35"/>
  <c r="I35"/>
  <c r="I34"/>
  <c r="J34" s="1"/>
  <c r="H33"/>
  <c r="G33"/>
  <c r="E33"/>
  <c r="I33" s="1"/>
  <c r="J33" s="1"/>
  <c r="J32"/>
  <c r="J31"/>
  <c r="I30"/>
  <c r="J30" s="1"/>
  <c r="J29"/>
  <c r="I29"/>
  <c r="I28"/>
  <c r="J28" s="1"/>
  <c r="I27"/>
  <c r="J27" s="1"/>
  <c r="I26"/>
  <c r="J26" s="1"/>
  <c r="J25"/>
  <c r="I25"/>
  <c r="I24"/>
  <c r="J24" s="1"/>
  <c r="H24"/>
  <c r="E24"/>
  <c r="J23"/>
  <c r="J22"/>
  <c r="I22"/>
  <c r="I21"/>
  <c r="J21" s="1"/>
  <c r="I20"/>
  <c r="J20" s="1"/>
  <c r="I19"/>
  <c r="J19" s="1"/>
  <c r="J18"/>
  <c r="I18"/>
  <c r="I17"/>
  <c r="J17" s="1"/>
  <c r="H16"/>
  <c r="G16"/>
  <c r="E16"/>
  <c r="D16"/>
  <c r="H15"/>
  <c r="I15" s="1"/>
  <c r="J15" s="1"/>
  <c r="E15"/>
  <c r="H14"/>
  <c r="E14"/>
  <c r="I14" s="1"/>
  <c r="J14" s="1"/>
  <c r="K13"/>
  <c r="H13"/>
  <c r="E13"/>
  <c r="I13" s="1"/>
  <c r="J13" s="1"/>
  <c r="K12"/>
  <c r="H12"/>
  <c r="E12"/>
  <c r="K11"/>
  <c r="H11"/>
  <c r="E11"/>
  <c r="K10"/>
  <c r="H10"/>
  <c r="I10" s="1"/>
  <c r="J10" s="1"/>
  <c r="E10"/>
  <c r="K9"/>
  <c r="H9"/>
  <c r="E9"/>
  <c r="K8"/>
  <c r="H8"/>
  <c r="E8"/>
  <c r="H7" i="7"/>
  <c r="H8"/>
  <c r="K11"/>
  <c r="K13"/>
  <c r="K12"/>
  <c r="K10"/>
  <c r="K9"/>
  <c r="K8"/>
  <c r="H13"/>
  <c r="H11"/>
  <c r="H10"/>
  <c r="H9"/>
  <c r="H12"/>
  <c r="I57"/>
  <c r="J57" s="1"/>
  <c r="I56"/>
  <c r="J56" s="1"/>
  <c r="I55"/>
  <c r="J55" s="1"/>
  <c r="I54"/>
  <c r="J54" s="1"/>
  <c r="I53"/>
  <c r="J53" s="1"/>
  <c r="I52"/>
  <c r="J52" s="1"/>
  <c r="I45"/>
  <c r="J45" s="1"/>
  <c r="I44"/>
  <c r="J44" s="1"/>
  <c r="I43"/>
  <c r="J43" s="1"/>
  <c r="I25"/>
  <c r="J25" s="1"/>
  <c r="I17"/>
  <c r="J17" s="1"/>
  <c r="I69"/>
  <c r="J69" s="1"/>
  <c r="I78"/>
  <c r="J78" s="1"/>
  <c r="I61"/>
  <c r="I8"/>
  <c r="H86"/>
  <c r="I86" s="1"/>
  <c r="I7" i="9" l="1"/>
  <c r="J8"/>
  <c r="E7"/>
  <c r="I65" i="8"/>
  <c r="J65" s="1"/>
  <c r="I9"/>
  <c r="J9" s="1"/>
  <c r="I51"/>
  <c r="J51" s="1"/>
  <c r="H7"/>
  <c r="E7"/>
  <c r="I11"/>
  <c r="J11" s="1"/>
  <c r="I12"/>
  <c r="J12" s="1"/>
  <c r="K7"/>
  <c r="I16"/>
  <c r="J16" s="1"/>
  <c r="I8"/>
  <c r="K7" i="7"/>
  <c r="H77"/>
  <c r="H68"/>
  <c r="H60"/>
  <c r="H15"/>
  <c r="H14"/>
  <c r="H16"/>
  <c r="J7" i="9" l="1"/>
  <c r="I7" i="8"/>
  <c r="J7" s="1"/>
  <c r="J8"/>
  <c r="H51" i="7"/>
  <c r="E16"/>
  <c r="H24"/>
  <c r="H33"/>
  <c r="H42"/>
  <c r="E60"/>
  <c r="E51"/>
  <c r="E42"/>
  <c r="E33"/>
  <c r="E24"/>
  <c r="E14"/>
  <c r="I87" l="1"/>
  <c r="I24" l="1"/>
  <c r="J24" s="1"/>
  <c r="J87"/>
  <c r="J61"/>
  <c r="J41"/>
  <c r="J40"/>
  <c r="J32"/>
  <c r="J31"/>
  <c r="J23"/>
  <c r="I83"/>
  <c r="J83" s="1"/>
  <c r="E13" l="1"/>
  <c r="E12"/>
  <c r="E9"/>
  <c r="E10"/>
  <c r="E8"/>
  <c r="J8" l="1"/>
  <c r="I90"/>
  <c r="I91"/>
  <c r="J91" s="1"/>
  <c r="I89"/>
  <c r="J89" s="1"/>
  <c r="I85"/>
  <c r="J85" s="1"/>
  <c r="I84"/>
  <c r="J84" s="1"/>
  <c r="I82"/>
  <c r="J82" s="1"/>
  <c r="I81"/>
  <c r="J81" s="1"/>
  <c r="I80"/>
  <c r="J80" s="1"/>
  <c r="I79"/>
  <c r="J79" s="1"/>
  <c r="I67"/>
  <c r="I66"/>
  <c r="J66" s="1"/>
  <c r="I65"/>
  <c r="J65" s="1"/>
  <c r="I64"/>
  <c r="J64" s="1"/>
  <c r="I63"/>
  <c r="J63" s="1"/>
  <c r="I62"/>
  <c r="J62" s="1"/>
  <c r="I76"/>
  <c r="J76" s="1"/>
  <c r="I75"/>
  <c r="J75" s="1"/>
  <c r="I74"/>
  <c r="J74" s="1"/>
  <c r="I73"/>
  <c r="J73" s="1"/>
  <c r="I72"/>
  <c r="J72" s="1"/>
  <c r="I71"/>
  <c r="J71" s="1"/>
  <c r="I70"/>
  <c r="J70" s="1"/>
  <c r="I59"/>
  <c r="J59" s="1"/>
  <c r="I58"/>
  <c r="J58" s="1"/>
  <c r="I50"/>
  <c r="J50" s="1"/>
  <c r="I49"/>
  <c r="J49" s="1"/>
  <c r="I48"/>
  <c r="J48" s="1"/>
  <c r="I47"/>
  <c r="J47" s="1"/>
  <c r="I46"/>
  <c r="J46" s="1"/>
  <c r="I34"/>
  <c r="J34" s="1"/>
  <c r="I39"/>
  <c r="J39" s="1"/>
  <c r="I38"/>
  <c r="J38" s="1"/>
  <c r="I37"/>
  <c r="J37" s="1"/>
  <c r="I36"/>
  <c r="J36" s="1"/>
  <c r="I30"/>
  <c r="J30" s="1"/>
  <c r="I29"/>
  <c r="J29" s="1"/>
  <c r="I28"/>
  <c r="J28" s="1"/>
  <c r="I27"/>
  <c r="J27" s="1"/>
  <c r="I22"/>
  <c r="J22" s="1"/>
  <c r="I21"/>
  <c r="J21" s="1"/>
  <c r="I20"/>
  <c r="J20" s="1"/>
  <c r="I19"/>
  <c r="J19" s="1"/>
  <c r="I18"/>
  <c r="J18" s="1"/>
  <c r="I12" l="1"/>
  <c r="J12" s="1"/>
  <c r="I88"/>
  <c r="J88" s="1"/>
  <c r="D75" l="1"/>
  <c r="I10" l="1"/>
  <c r="J10" s="1"/>
  <c r="E11" l="1"/>
  <c r="E77"/>
  <c r="I11" l="1"/>
  <c r="J11" s="1"/>
  <c r="I13" l="1"/>
  <c r="J13" s="1"/>
  <c r="G86" l="1"/>
  <c r="E86"/>
  <c r="J86" s="1"/>
  <c r="I77"/>
  <c r="J77" s="1"/>
  <c r="G77"/>
  <c r="G68"/>
  <c r="E68"/>
  <c r="I68" l="1"/>
  <c r="J68" s="1"/>
  <c r="I9"/>
  <c r="G60"/>
  <c r="I51"/>
  <c r="J51" s="1"/>
  <c r="I42"/>
  <c r="J42" s="1"/>
  <c r="I33"/>
  <c r="J33" s="1"/>
  <c r="G33"/>
  <c r="I14"/>
  <c r="J14" s="1"/>
  <c r="E15"/>
  <c r="E7" s="1"/>
  <c r="D16"/>
  <c r="G16"/>
  <c r="I16"/>
  <c r="J16" s="1"/>
  <c r="J9" l="1"/>
  <c r="I60"/>
  <c r="J60" s="1"/>
  <c r="I15"/>
  <c r="J15" s="1"/>
  <c r="I26"/>
  <c r="J26" s="1"/>
  <c r="I35"/>
  <c r="J35" s="1"/>
  <c r="I7" l="1"/>
  <c r="J7" s="1"/>
</calcChain>
</file>

<file path=xl/sharedStrings.xml><?xml version="1.0" encoding="utf-8"?>
<sst xmlns="http://schemas.openxmlformats.org/spreadsheetml/2006/main" count="562" uniqueCount="115">
  <si>
    <t>รวมทั้งสิ้น</t>
  </si>
  <si>
    <t>ฯลฯ</t>
  </si>
  <si>
    <t>กิจกรรม :......................................</t>
  </si>
  <si>
    <t>1. งบบุคลากร</t>
  </si>
  <si>
    <t xml:space="preserve"> - อัตราเดิม</t>
  </si>
  <si>
    <t xml:space="preserve"> - อัตราใหม่</t>
  </si>
  <si>
    <t>2. งบดำเนินงาน</t>
  </si>
  <si>
    <t>2.1 ค่าตอบแทน ใช้สอยและวัสดุ</t>
  </si>
  <si>
    <t>ปี 2559</t>
  </si>
  <si>
    <t>ปี 2560</t>
  </si>
  <si>
    <t>ปริมาณ</t>
  </si>
  <si>
    <t>หน่วยนับ</t>
  </si>
  <si>
    <t>เงิน</t>
  </si>
  <si>
    <t>กระทรวง :</t>
  </si>
  <si>
    <t>คำชี้แจง</t>
  </si>
  <si>
    <t>หน่วยงาน :</t>
  </si>
  <si>
    <t>รายการ</t>
  </si>
  <si>
    <t>หน่วยล้านบาท (ทศนิยม 4 ตำแหน่ง)</t>
  </si>
  <si>
    <t>1.1 เงินเดือนและค่าจ้างประจำ</t>
  </si>
  <si>
    <t>1.1.1 เงินเดือน</t>
  </si>
  <si>
    <t>1.1.2 ค่าจ้างประจำ</t>
  </si>
  <si>
    <t>(1)........................</t>
  </si>
  <si>
    <t>(2).......................</t>
  </si>
  <si>
    <t>รายการไม่ผูกพัน</t>
  </si>
  <si>
    <t>รายการผูกพันฯ ใหม่</t>
  </si>
  <si>
    <t>(1).......................</t>
  </si>
  <si>
    <t>รายการผูกพันฯ ตามสัญญาและ มาตรา 23</t>
  </si>
  <si>
    <t>(1)................(แสดงรายการภาระผูกพัน).....</t>
  </si>
  <si>
    <t>ตัวชี้วัดเชิงปริมาณ :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</si>
  <si>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มติคณะรัฐมนตรี (ชุดปัจจุบัน)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</si>
  <si>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นโยบายสำคัญของรัฐบาล</t>
    </r>
  </si>
  <si>
    <t>เพิ่ม/ลด</t>
  </si>
  <si>
    <t>ร้อยละ</t>
  </si>
  <si>
    <t xml:space="preserve"> 1. งบบุคลากร</t>
  </si>
  <si>
    <t xml:space="preserve"> 2. งบดำเนินงาน</t>
  </si>
  <si>
    <t xml:space="preserve"> 3. งบลงทุน</t>
  </si>
  <si>
    <t xml:space="preserve"> 4. งบเงินอุดหนุน</t>
  </si>
  <si>
    <t xml:space="preserve"> - งบดำเนินงาน</t>
  </si>
  <si>
    <t xml:space="preserve"> - งบลงทุน</t>
  </si>
  <si>
    <t xml:space="preserve"> - งบเงินอุดหนุน</t>
  </si>
  <si>
    <t xml:space="preserve"> - งบรายจ่ายอื่น</t>
  </si>
  <si>
    <t xml:space="preserve"> 5. งบรายจ่ายอื่น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</si>
  <si>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กิจกรรมตามแผนพัฒนาจังหวัดและกลุ่มจังหวัด</t>
    </r>
  </si>
  <si>
    <t>1. งบดำเนินงาน</t>
  </si>
  <si>
    <t xml:space="preserve">1.2 ค่าจ้างชั่วคราวในต่างประเทศ </t>
  </si>
  <si>
    <t xml:space="preserve">1.3 ค่าตอบแทนพนักงานราชการ </t>
  </si>
  <si>
    <t>1.1 ค่าตอบแทน ใช้สอยและวัสดุ</t>
  </si>
  <si>
    <t>1.1.1 ค่าตอบแทน</t>
  </si>
  <si>
    <t>1.1.2 ค่าใช้สอย</t>
  </si>
  <si>
    <t>1.1.3 ค่าวัสดุ</t>
  </si>
  <si>
    <t>1.2 ค่าสาธารณูปโภค</t>
  </si>
  <si>
    <t>2. งบลงทุน</t>
  </si>
  <si>
    <t>2.1 ค่าครุภัณฑ์</t>
  </si>
  <si>
    <t>2.1.1 ครุภัณฑ์...(ระบุประเภท).....</t>
  </si>
  <si>
    <t>2.2 ค่าที่ดินและสิ่งก่อสร้าง</t>
  </si>
  <si>
    <t>2.2.1 ค่าที่ดิน/สิ่งก่อสร้าง...(ระบุประเภท).....</t>
  </si>
  <si>
    <t>2.2.1 ค่าที่ดิน/สิ่งก่อสร้าง..(ระบุประเภท)....</t>
  </si>
  <si>
    <t>3.1 เงินอุดหนุนทั่วไป</t>
  </si>
  <si>
    <t>3. งบเงินอุดหนุน</t>
  </si>
  <si>
    <t xml:space="preserve"> (ให้แสดงค่าใช้จ่ายตามแบบงบดำเนินงาน และงบลงทุนที่กำหนดข้างต้น)</t>
  </si>
  <si>
    <t>3.2 เงินอุดหนุนเฉพาะกิจ</t>
  </si>
  <si>
    <t>4. งบรายจ่ายอื่น</t>
  </si>
  <si>
    <t xml:space="preserve"> - เงินอื่นๆ ที่จ่ายควบกับเงินเดือน</t>
  </si>
  <si>
    <t>2.1.1 ค่าตอบแทน (เฉพาะที่จ่ายให้ในลักษณะเงินเดือนหรือจ่ายควบกับเงินเดือน)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</si>
  <si>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ข้อสั่งการของนายกรัฐมนตรี</t>
    </r>
  </si>
  <si>
    <t xml:space="preserve"> (ให้แสดงค่าใช้จ่ายตามแบบงบบุคลากรและงบดำเนินงานที่กำหนดข้างต้น)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</si>
  <si>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นโยบายความมั่นคงแห่งชาติ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</si>
  <si>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อื่นๆ ............(ระบุ)................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</si>
  <si>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นโยบายสำคัญของ คสช.</t>
    </r>
  </si>
  <si>
    <t>แบบข้อเสนองบประมาณรายจ่ายประจำปีงบประมาณ พ.ศ. 2560 (เบื้องต้น)</t>
  </si>
  <si>
    <t>แผนงานบุคลากรภาครัฐ</t>
  </si>
  <si>
    <t>แผนงานยุทธศาสตร์...............</t>
  </si>
  <si>
    <t>โครงการ :...........................</t>
  </si>
  <si>
    <t>ผลผลิต/โครงการ : ..........................</t>
  </si>
  <si>
    <t>หมายเหตุ</t>
  </si>
  <si>
    <t>แผนงานพื้นฐาน</t>
  </si>
  <si>
    <t>แผนงานยุทธศาสตร์</t>
  </si>
  <si>
    <r>
      <t>ที่มาของกิจกรรม</t>
    </r>
    <r>
      <rPr>
        <b/>
        <vertAlign val="superscript"/>
        <sz val="14"/>
        <rFont val="TH SarabunPSK"/>
        <family val="2"/>
      </rPr>
      <t>1</t>
    </r>
    <r>
      <rPr>
        <b/>
        <sz val="14"/>
        <rFont val="TH SarabunPSK"/>
        <family val="2"/>
      </rPr>
      <t xml:space="preserve"> :</t>
    </r>
  </si>
  <si>
    <r>
      <t>ค่าจ้างเหมาบุคลากรช่วยปฏิบัติงาน
(งานดำเนินการเอง)</t>
    </r>
    <r>
      <rPr>
        <vertAlign val="superscript"/>
        <sz val="14"/>
        <rFont val="TH SarabunPSK"/>
        <family val="2"/>
      </rPr>
      <t>2</t>
    </r>
  </si>
  <si>
    <r>
      <t>1.ที่มาของกิจกรรม</t>
    </r>
    <r>
      <rPr>
        <b/>
        <sz val="14"/>
        <color rgb="FF000000"/>
        <rFont val="TH SarabunPSK"/>
        <family val="2"/>
      </rPr>
      <t xml:space="preserve">  </t>
    </r>
    <r>
      <rPr>
        <sz val="14"/>
        <color rgb="FF000000"/>
        <rFont val="TH SarabunPSK"/>
        <family val="2"/>
      </rPr>
      <t>ให้ระบุที่มาของกิจกรรม หรือความจำเป็นที่ต้องดำเนินการกิจกรรม โดยเลือกหัวข้อที่สำคัญที่สุดเพียงหัวข้อเดียว</t>
    </r>
  </si>
  <si>
    <t>ไม่รวมค่าจ้างเหมาเอกชนในลักษณะ outsource</t>
  </si>
  <si>
    <t xml:space="preserve"> - งบบุคลากร</t>
  </si>
  <si>
    <r>
      <rPr>
        <b/>
        <u/>
        <sz val="14"/>
        <color rgb="FF000000"/>
        <rFont val="TH SarabunPSK"/>
        <family val="2"/>
      </rPr>
      <t>2. ค่าจ้างเหมาบุคลากรช่วยปฏิบัติงาน</t>
    </r>
    <r>
      <rPr>
        <b/>
        <sz val="14"/>
        <color rgb="FF000000"/>
        <rFont val="TH SarabunPSK"/>
        <family val="2"/>
      </rPr>
      <t xml:space="preserve">  </t>
    </r>
    <r>
      <rPr>
        <sz val="14"/>
        <color rgb="FF000000"/>
        <rFont val="TH SarabunPSK"/>
        <family val="2"/>
      </rPr>
      <t xml:space="preserve">ให้แสดงรายละเอียดค่าจ้างเหมาบุคลากรช่วยปฏิบัติงาน โดยระบุรายการและจำนวนอัตรา (แยกออกจากค่าจ้างเหมาบริการ) เฉพาะงานที่ส่วนราชการเป็นผู้จ้างเหมาโดยตรง </t>
    </r>
  </si>
  <si>
    <t>แผนงานรอง............</t>
  </si>
  <si>
    <t>แผนงานพื้นฐานด้าน........</t>
  </si>
  <si>
    <t>แผนงานรองบุคลากรภาครัฐ.................</t>
  </si>
  <si>
    <t>2.1.2 ค่าใช้สอย</t>
  </si>
  <si>
    <t>(1) เงินสมทบกองทุนประกันสังคม</t>
  </si>
  <si>
    <t>รายการบุคลากรภาครัฐ /รายการงบกลาง...</t>
  </si>
  <si>
    <t>คน</t>
  </si>
  <si>
    <t xml:space="preserve"> </t>
  </si>
  <si>
    <t xml:space="preserve"> -</t>
  </si>
  <si>
    <t>กระทรวง :  การพัฒนาสังคมและความมั่นคงของมนุษย์</t>
  </si>
  <si>
    <t>กรมกิจการเด็ก</t>
  </si>
  <si>
    <t>กรมกิจการผู้สูงอายุ</t>
  </si>
  <si>
    <t>กรมกิจการสตรีและสถาบันครอบครัว</t>
  </si>
  <si>
    <t>กรมพัฒนาสังคมและสวัสดิการ</t>
  </si>
  <si>
    <t>กรมส่งเสริมและพัฒนาคุณภาพชีวิตคนพิการ</t>
  </si>
  <si>
    <t>สถาบันพัฒนาองค์กรชุมชน(องค์การมหาชน)</t>
  </si>
  <si>
    <t>กองทุน</t>
  </si>
  <si>
    <t>กองทุนคุ้มครองเด็ก</t>
  </si>
  <si>
    <t>กองทุนผู้สูงอายุ</t>
  </si>
  <si>
    <t>กองทุนเพื่อการป้องกันและปราบปราบการค้ามนุษย์</t>
  </si>
  <si>
    <t>กองทุนส่งเสริมการจัดสวัสดิการสังคม</t>
  </si>
  <si>
    <t>กองทุนส่งเสริมและพัฒนาคุณภาพชีวิตคนพิการ</t>
  </si>
  <si>
    <t>อัตรา</t>
  </si>
  <si>
    <t>การเคหะแห่งชาติ</t>
  </si>
  <si>
    <t>รวมงบประมาณ</t>
  </si>
  <si>
    <t xml:space="preserve">3.งบลงทุน </t>
  </si>
  <si>
    <t>สำนักงานปลัดกระทรวง</t>
  </si>
  <si>
    <t>ราย</t>
  </si>
  <si>
    <t>กองทุนส่งเสริมความเท่าเทียมระหว่างเพศ</t>
  </si>
  <si>
    <t>งบลงทุนเกิน 10.ล้านบาท</t>
  </si>
  <si>
    <r>
      <rPr>
        <sz val="14"/>
        <color rgb="FFFF0000"/>
        <rFont val="TH SarabunPSK"/>
        <family val="2"/>
      </rPr>
      <t xml:space="preserve">ดย.  </t>
    </r>
    <r>
      <rPr>
        <sz val="14"/>
        <rFont val="TH SarabunPSK"/>
        <family val="2"/>
      </rPr>
      <t xml:space="preserve">โครงการเด็กและเยาวชนได้รับการพัฒนาและคุ้มครองพิทักษ์สิทธิ    </t>
    </r>
  </si>
  <si>
    <r>
      <rPr>
        <sz val="14"/>
        <color rgb="FFFF0000"/>
        <rFont val="TH SarabunPSK"/>
        <family val="2"/>
      </rPr>
      <t xml:space="preserve">พส. </t>
    </r>
    <r>
      <rPr>
        <sz val="14"/>
        <rFont val="TH SarabunPSK"/>
        <family val="2"/>
      </rPr>
      <t xml:space="preserve"> โครงการประชากรในนิคมสร้างตนเองได้รับการพัฒนาศักยภาพการดำรงชีวิตอย่างมั่นคง</t>
    </r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</si>
</sst>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_-* #,##0.0000_-;\-* #,##0.0000_-;_-* &quot;-&quot;??_-;_-@_-"/>
    <numFmt numFmtId="188" formatCode="_-* #,##0,000_-;\-* #,##0.00_-;_-* &quot;-&quot;??_-;_-@_-"/>
    <numFmt numFmtId="189" formatCode="_-* #,##0_-;\-* #,##0_-;_-* &quot;-&quot;??_-;_-@_-"/>
    <numFmt numFmtId="190" formatCode="_-* #,##0.0000_-;\-* #,##0.0000_-;_-* &quot;-&quot;????_-;_-@_-"/>
    <numFmt numFmtId="191" formatCode="_-* #,##0.00000_-;\-* #,##0.00000_-;_-* &quot;-&quot;??_-;_-@_-"/>
    <numFmt numFmtId="192" formatCode="0.0000"/>
  </numFmts>
  <fonts count="1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25"/>
      <name val="TH SarabunPSK"/>
      <family val="2"/>
    </font>
    <font>
      <sz val="10"/>
      <name val="Arial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u/>
      <sz val="14"/>
      <name val="TH SarabunPSK"/>
      <family val="2"/>
    </font>
    <font>
      <b/>
      <u/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1"/>
      <name val="TH SarabunPSK"/>
      <family val="2"/>
    </font>
    <font>
      <sz val="14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3" fontId="14" fillId="0" borderId="0" applyFont="0" applyFill="0" applyBorder="0" applyAlignment="0" applyProtection="0"/>
    <xf numFmtId="0" fontId="15" fillId="0" borderId="0"/>
    <xf numFmtId="43" fontId="16" fillId="0" borderId="0" applyFont="0" applyFill="0" applyBorder="0" applyAlignment="0" applyProtection="0"/>
  </cellStyleXfs>
  <cellXfs count="242">
    <xf numFmtId="0" fontId="0" fillId="0" borderId="0" xfId="0"/>
    <xf numFmtId="0" fontId="1" fillId="0" borderId="0" xfId="0" applyFont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8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2" borderId="20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1" fillId="0" borderId="11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2" fillId="0" borderId="1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 wrapText="1" indent="2"/>
    </xf>
    <xf numFmtId="0" fontId="2" fillId="0" borderId="0" xfId="0" applyFont="1" applyBorder="1" applyAlignment="1">
      <alignment horizontal="center" vertical="top"/>
    </xf>
    <xf numFmtId="0" fontId="2" fillId="0" borderId="14" xfId="0" applyFont="1" applyBorder="1" applyAlignment="1">
      <alignment horizontal="left" wrapText="1" indent="1"/>
    </xf>
    <xf numFmtId="0" fontId="2" fillId="0" borderId="1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/>
    </xf>
    <xf numFmtId="0" fontId="1" fillId="0" borderId="4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vertical="top"/>
    </xf>
    <xf numFmtId="0" fontId="1" fillId="0" borderId="14" xfId="0" applyFont="1" applyBorder="1" applyAlignment="1">
      <alignment vertical="top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0" borderId="15" xfId="0" applyFont="1" applyFill="1" applyBorder="1" applyAlignment="1">
      <alignment vertical="top"/>
    </xf>
    <xf numFmtId="0" fontId="1" fillId="4" borderId="16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vertical="top" wrapText="1"/>
    </xf>
    <xf numFmtId="187" fontId="1" fillId="0" borderId="9" xfId="0" applyNumberFormat="1" applyFont="1" applyBorder="1" applyAlignment="1">
      <alignment horizontal="center" vertical="top"/>
    </xf>
    <xf numFmtId="187" fontId="1" fillId="0" borderId="6" xfId="0" applyNumberFormat="1" applyFont="1" applyBorder="1" applyAlignment="1">
      <alignment horizontal="center" vertical="top"/>
    </xf>
    <xf numFmtId="187" fontId="1" fillId="2" borderId="20" xfId="0" applyNumberFormat="1" applyFont="1" applyFill="1" applyBorder="1" applyAlignment="1">
      <alignment horizontal="center" vertical="top"/>
    </xf>
    <xf numFmtId="187" fontId="1" fillId="0" borderId="6" xfId="0" applyNumberFormat="1" applyFont="1" applyBorder="1" applyAlignment="1">
      <alignment vertical="top"/>
    </xf>
    <xf numFmtId="187" fontId="1" fillId="4" borderId="6" xfId="0" applyNumberFormat="1" applyFont="1" applyFill="1" applyBorder="1" applyAlignment="1">
      <alignment vertical="top"/>
    </xf>
    <xf numFmtId="187" fontId="1" fillId="0" borderId="8" xfId="0" applyNumberFormat="1" applyFont="1" applyBorder="1" applyAlignment="1">
      <alignment vertical="top"/>
    </xf>
    <xf numFmtId="187" fontId="1" fillId="2" borderId="16" xfId="0" applyNumberFormat="1" applyFont="1" applyFill="1" applyBorder="1" applyAlignment="1">
      <alignment horizontal="center" vertical="top"/>
    </xf>
    <xf numFmtId="187" fontId="1" fillId="0" borderId="17" xfId="0" applyNumberFormat="1" applyFont="1" applyFill="1" applyBorder="1" applyAlignment="1">
      <alignment horizontal="center" vertical="top"/>
    </xf>
    <xf numFmtId="187" fontId="1" fillId="4" borderId="16" xfId="0" applyNumberFormat="1" applyFont="1" applyFill="1" applyBorder="1" applyAlignment="1">
      <alignment horizontal="center" vertical="top"/>
    </xf>
    <xf numFmtId="187" fontId="2" fillId="0" borderId="2" xfId="0" applyNumberFormat="1" applyFont="1" applyBorder="1" applyAlignment="1">
      <alignment horizontal="left" vertical="top"/>
    </xf>
    <xf numFmtId="187" fontId="2" fillId="0" borderId="2" xfId="0" applyNumberFormat="1" applyFont="1" applyBorder="1" applyAlignment="1">
      <alignment horizontal="center" vertical="top"/>
    </xf>
    <xf numFmtId="43" fontId="1" fillId="0" borderId="19" xfId="0" applyNumberFormat="1" applyFont="1" applyBorder="1" applyAlignment="1">
      <alignment horizontal="center" vertical="top"/>
    </xf>
    <xf numFmtId="43" fontId="1" fillId="0" borderId="7" xfId="0" applyNumberFormat="1" applyFont="1" applyBorder="1" applyAlignment="1">
      <alignment horizontal="center" vertical="top"/>
    </xf>
    <xf numFmtId="43" fontId="1" fillId="2" borderId="23" xfId="0" applyNumberFormat="1" applyFont="1" applyFill="1" applyBorder="1" applyAlignment="1">
      <alignment horizontal="center" vertical="top"/>
    </xf>
    <xf numFmtId="43" fontId="1" fillId="0" borderId="7" xfId="0" applyNumberFormat="1" applyFont="1" applyBorder="1" applyAlignment="1">
      <alignment vertical="top"/>
    </xf>
    <xf numFmtId="43" fontId="1" fillId="0" borderId="15" xfId="0" applyNumberFormat="1" applyFont="1" applyBorder="1" applyAlignment="1">
      <alignment vertical="top"/>
    </xf>
    <xf numFmtId="43" fontId="1" fillId="2" borderId="4" xfId="0" applyNumberFormat="1" applyFont="1" applyFill="1" applyBorder="1" applyAlignment="1">
      <alignment horizontal="center" vertical="top"/>
    </xf>
    <xf numFmtId="43" fontId="1" fillId="0" borderId="16" xfId="0" applyNumberFormat="1" applyFont="1" applyBorder="1" applyAlignment="1">
      <alignment horizontal="center" vertical="top"/>
    </xf>
    <xf numFmtId="43" fontId="1" fillId="4" borderId="16" xfId="0" applyNumberFormat="1" applyFont="1" applyFill="1" applyBorder="1" applyAlignment="1">
      <alignment horizontal="center" vertical="top"/>
    </xf>
    <xf numFmtId="188" fontId="2" fillId="0" borderId="2" xfId="0" applyNumberFormat="1" applyFont="1" applyBorder="1" applyAlignment="1">
      <alignment horizontal="left"/>
    </xf>
    <xf numFmtId="188" fontId="1" fillId="0" borderId="7" xfId="0" applyNumberFormat="1" applyFont="1" applyBorder="1" applyAlignment="1">
      <alignment vertical="top"/>
    </xf>
    <xf numFmtId="188" fontId="1" fillId="0" borderId="15" xfId="0" applyNumberFormat="1" applyFont="1" applyBorder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" fillId="0" borderId="6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1" fillId="0" borderId="6" xfId="0" applyFont="1" applyFill="1" applyBorder="1" applyAlignment="1">
      <alignment horizontal="center" vertical="top"/>
    </xf>
    <xf numFmtId="187" fontId="1" fillId="0" borderId="6" xfId="0" applyNumberFormat="1" applyFont="1" applyFill="1" applyBorder="1" applyAlignment="1">
      <alignment horizontal="center" vertical="top"/>
    </xf>
    <xf numFmtId="43" fontId="1" fillId="0" borderId="7" xfId="0" applyNumberFormat="1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187" fontId="1" fillId="0" borderId="6" xfId="0" applyNumberFormat="1" applyFont="1" applyFill="1" applyBorder="1" applyAlignment="1">
      <alignment vertical="top"/>
    </xf>
    <xf numFmtId="43" fontId="1" fillId="0" borderId="7" xfId="0" applyNumberFormat="1" applyFont="1" applyFill="1" applyBorder="1" applyAlignment="1">
      <alignment vertical="top"/>
    </xf>
    <xf numFmtId="0" fontId="1" fillId="0" borderId="11" xfId="0" applyFont="1" applyFill="1" applyBorder="1" applyAlignment="1">
      <alignment horizontal="left" vertical="top" wrapText="1"/>
    </xf>
    <xf numFmtId="187" fontId="1" fillId="0" borderId="8" xfId="0" applyNumberFormat="1" applyFont="1" applyFill="1" applyBorder="1" applyAlignment="1">
      <alignment vertical="top"/>
    </xf>
    <xf numFmtId="0" fontId="9" fillId="0" borderId="0" xfId="0" applyFont="1" applyFill="1" applyAlignment="1">
      <alignment horizontal="left" vertical="center" indent="1"/>
    </xf>
    <xf numFmtId="0" fontId="0" fillId="0" borderId="0" xfId="0" applyFill="1"/>
    <xf numFmtId="0" fontId="1" fillId="0" borderId="0" xfId="0" applyFont="1" applyFill="1" applyAlignment="1">
      <alignment vertical="top" wrapText="1"/>
    </xf>
    <xf numFmtId="187" fontId="1" fillId="0" borderId="7" xfId="0" applyNumberFormat="1" applyFont="1" applyFill="1" applyBorder="1" applyAlignment="1">
      <alignment horizontal="center" vertical="top"/>
    </xf>
    <xf numFmtId="187" fontId="1" fillId="0" borderId="7" xfId="0" applyNumberFormat="1" applyFont="1" applyFill="1" applyBorder="1" applyAlignment="1">
      <alignment vertical="top"/>
    </xf>
    <xf numFmtId="189" fontId="1" fillId="0" borderId="0" xfId="2" applyNumberFormat="1" applyFont="1" applyFill="1" applyAlignment="1">
      <alignment vertical="top"/>
    </xf>
    <xf numFmtId="189" fontId="1" fillId="0" borderId="6" xfId="2" applyNumberFormat="1" applyFont="1" applyFill="1" applyBorder="1" applyAlignment="1">
      <alignment horizontal="center" vertical="top"/>
    </xf>
    <xf numFmtId="189" fontId="1" fillId="0" borderId="6" xfId="2" applyNumberFormat="1" applyFont="1" applyFill="1" applyBorder="1" applyAlignment="1">
      <alignment vertical="top"/>
    </xf>
    <xf numFmtId="189" fontId="1" fillId="0" borderId="8" xfId="2" applyNumberFormat="1" applyFont="1" applyFill="1" applyBorder="1" applyAlignment="1">
      <alignment vertical="top"/>
    </xf>
    <xf numFmtId="189" fontId="8" fillId="0" borderId="0" xfId="2" applyNumberFormat="1" applyFont="1" applyFill="1" applyAlignment="1">
      <alignment vertical="center"/>
    </xf>
    <xf numFmtId="189" fontId="0" fillId="0" borderId="0" xfId="2" applyNumberFormat="1" applyFont="1" applyFill="1"/>
    <xf numFmtId="189" fontId="1" fillId="0" borderId="0" xfId="2" applyNumberFormat="1" applyFont="1" applyFill="1" applyBorder="1" applyAlignment="1">
      <alignment horizontal="center" vertical="top"/>
    </xf>
    <xf numFmtId="189" fontId="1" fillId="0" borderId="0" xfId="2" applyNumberFormat="1" applyFont="1" applyFill="1" applyBorder="1" applyAlignment="1">
      <alignment vertical="top"/>
    </xf>
    <xf numFmtId="0" fontId="2" fillId="5" borderId="11" xfId="0" applyFont="1" applyFill="1" applyBorder="1" applyAlignment="1">
      <alignment vertical="top" wrapText="1"/>
    </xf>
    <xf numFmtId="0" fontId="2" fillId="6" borderId="11" xfId="0" applyFont="1" applyFill="1" applyBorder="1" applyAlignment="1">
      <alignment horizontal="center" vertical="top" wrapText="1"/>
    </xf>
    <xf numFmtId="0" fontId="2" fillId="7" borderId="21" xfId="0" applyFont="1" applyFill="1" applyBorder="1" applyAlignment="1">
      <alignment vertical="top" wrapText="1"/>
    </xf>
    <xf numFmtId="0" fontId="1" fillId="7" borderId="16" xfId="0" applyFont="1" applyFill="1" applyBorder="1" applyAlignment="1">
      <alignment horizontal="center" vertical="top"/>
    </xf>
    <xf numFmtId="189" fontId="1" fillId="7" borderId="3" xfId="2" applyNumberFormat="1" applyFont="1" applyFill="1" applyBorder="1" applyAlignment="1">
      <alignment horizontal="center" vertical="top"/>
    </xf>
    <xf numFmtId="187" fontId="1" fillId="7" borderId="16" xfId="0" applyNumberFormat="1" applyFont="1" applyFill="1" applyBorder="1" applyAlignment="1">
      <alignment horizontal="center" vertical="top"/>
    </xf>
    <xf numFmtId="0" fontId="1" fillId="7" borderId="4" xfId="0" applyFont="1" applyFill="1" applyBorder="1" applyAlignment="1">
      <alignment vertical="top"/>
    </xf>
    <xf numFmtId="0" fontId="2" fillId="6" borderId="6" xfId="0" applyFont="1" applyFill="1" applyBorder="1" applyAlignment="1">
      <alignment horizontal="center" vertical="top"/>
    </xf>
    <xf numFmtId="189" fontId="2" fillId="6" borderId="0" xfId="2" applyNumberFormat="1" applyFont="1" applyFill="1" applyBorder="1" applyAlignment="1">
      <alignment horizontal="center" vertical="top"/>
    </xf>
    <xf numFmtId="187" fontId="2" fillId="6" borderId="6" xfId="0" applyNumberFormat="1" applyFont="1" applyFill="1" applyBorder="1" applyAlignment="1">
      <alignment horizontal="center" vertical="top"/>
    </xf>
    <xf numFmtId="189" fontId="2" fillId="6" borderId="6" xfId="2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5" borderId="6" xfId="0" applyFont="1" applyFill="1" applyBorder="1" applyAlignment="1">
      <alignment horizontal="center" vertical="top"/>
    </xf>
    <xf numFmtId="187" fontId="2" fillId="5" borderId="6" xfId="0" applyNumberFormat="1" applyFont="1" applyFill="1" applyBorder="1" applyAlignment="1">
      <alignment horizontal="center" vertical="top"/>
    </xf>
    <xf numFmtId="43" fontId="2" fillId="5" borderId="7" xfId="0" applyNumberFormat="1" applyFont="1" applyFill="1" applyBorder="1" applyAlignment="1">
      <alignment horizontal="center" vertical="top"/>
    </xf>
    <xf numFmtId="0" fontId="2" fillId="5" borderId="7" xfId="0" applyFont="1" applyFill="1" applyBorder="1" applyAlignment="1">
      <alignment vertical="top"/>
    </xf>
    <xf numFmtId="189" fontId="2" fillId="5" borderId="0" xfId="2" applyNumberFormat="1" applyFont="1" applyFill="1" applyBorder="1" applyAlignment="1">
      <alignment horizontal="center" vertical="top"/>
    </xf>
    <xf numFmtId="189" fontId="2" fillId="5" borderId="6" xfId="2" applyNumberFormat="1" applyFont="1" applyFill="1" applyBorder="1" applyAlignment="1">
      <alignment horizontal="center" vertical="top"/>
    </xf>
    <xf numFmtId="0" fontId="2" fillId="7" borderId="20" xfId="0" applyFont="1" applyFill="1" applyBorder="1" applyAlignment="1">
      <alignment horizontal="center" vertical="top"/>
    </xf>
    <xf numFmtId="189" fontId="2" fillId="7" borderId="22" xfId="2" applyNumberFormat="1" applyFont="1" applyFill="1" applyBorder="1" applyAlignment="1">
      <alignment horizontal="center" vertical="top"/>
    </xf>
    <xf numFmtId="187" fontId="2" fillId="7" borderId="20" xfId="0" applyNumberFormat="1" applyFont="1" applyFill="1" applyBorder="1" applyAlignment="1">
      <alignment horizontal="center" vertical="top"/>
    </xf>
    <xf numFmtId="0" fontId="2" fillId="7" borderId="23" xfId="0" applyFont="1" applyFill="1" applyBorder="1" applyAlignment="1">
      <alignment vertical="top"/>
    </xf>
    <xf numFmtId="0" fontId="2" fillId="7" borderId="16" xfId="0" applyFont="1" applyFill="1" applyBorder="1" applyAlignment="1">
      <alignment horizontal="center" vertical="top"/>
    </xf>
    <xf numFmtId="189" fontId="2" fillId="7" borderId="3" xfId="2" applyNumberFormat="1" applyFont="1" applyFill="1" applyBorder="1" applyAlignment="1">
      <alignment horizontal="center" vertical="top"/>
    </xf>
    <xf numFmtId="187" fontId="2" fillId="7" borderId="16" xfId="0" applyNumberFormat="1" applyFont="1" applyFill="1" applyBorder="1" applyAlignment="1">
      <alignment horizontal="center" vertical="top"/>
    </xf>
    <xf numFmtId="0" fontId="2" fillId="7" borderId="4" xfId="0" applyFont="1" applyFill="1" applyBorder="1" applyAlignment="1">
      <alignment vertical="top"/>
    </xf>
    <xf numFmtId="189" fontId="2" fillId="7" borderId="20" xfId="0" applyNumberFormat="1" applyFont="1" applyFill="1" applyBorder="1" applyAlignment="1">
      <alignment horizontal="center" vertical="top"/>
    </xf>
    <xf numFmtId="189" fontId="2" fillId="7" borderId="16" xfId="0" applyNumberFormat="1" applyFont="1" applyFill="1" applyBorder="1" applyAlignment="1">
      <alignment horizontal="center" vertical="top"/>
    </xf>
    <xf numFmtId="189" fontId="1" fillId="7" borderId="16" xfId="0" applyNumberFormat="1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top"/>
    </xf>
    <xf numFmtId="0" fontId="2" fillId="8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top"/>
    </xf>
    <xf numFmtId="189" fontId="2" fillId="8" borderId="8" xfId="2" applyNumberFormat="1" applyFont="1" applyFill="1" applyBorder="1" applyAlignment="1">
      <alignment horizontal="center" vertical="top"/>
    </xf>
    <xf numFmtId="0" fontId="2" fillId="8" borderId="1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top"/>
    </xf>
    <xf numFmtId="0" fontId="1" fillId="0" borderId="11" xfId="0" applyFont="1" applyFill="1" applyBorder="1" applyAlignment="1">
      <alignment horizontal="left" vertical="top"/>
    </xf>
    <xf numFmtId="187" fontId="1" fillId="0" borderId="7" xfId="2" applyNumberFormat="1" applyFont="1" applyFill="1" applyBorder="1" applyAlignment="1">
      <alignment vertical="top"/>
    </xf>
    <xf numFmtId="187" fontId="1" fillId="0" borderId="0" xfId="0" applyNumberFormat="1" applyFont="1" applyFill="1" applyAlignment="1">
      <alignment vertical="top"/>
    </xf>
    <xf numFmtId="0" fontId="2" fillId="0" borderId="6" xfId="0" applyFont="1" applyFill="1" applyBorder="1" applyAlignment="1">
      <alignment horizontal="center" vertical="top"/>
    </xf>
    <xf numFmtId="189" fontId="2" fillId="0" borderId="0" xfId="2" applyNumberFormat="1" applyFont="1" applyFill="1" applyBorder="1" applyAlignment="1">
      <alignment horizontal="center" vertical="top"/>
    </xf>
    <xf numFmtId="187" fontId="2" fillId="0" borderId="6" xfId="0" applyNumberFormat="1" applyFont="1" applyFill="1" applyBorder="1" applyAlignment="1">
      <alignment horizontal="center" vertical="top"/>
    </xf>
    <xf numFmtId="189" fontId="2" fillId="0" borderId="6" xfId="2" applyNumberFormat="1" applyFont="1" applyFill="1" applyBorder="1" applyAlignment="1">
      <alignment horizontal="center" vertical="top"/>
    </xf>
    <xf numFmtId="43" fontId="2" fillId="0" borderId="7" xfId="0" applyNumberFormat="1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190" fontId="1" fillId="0" borderId="0" xfId="0" applyNumberFormat="1" applyFont="1" applyFill="1" applyAlignment="1">
      <alignment vertical="top"/>
    </xf>
    <xf numFmtId="43" fontId="1" fillId="0" borderId="8" xfId="0" applyNumberFormat="1" applyFont="1" applyFill="1" applyBorder="1" applyAlignment="1">
      <alignment horizontal="center" vertical="top"/>
    </xf>
    <xf numFmtId="187" fontId="2" fillId="5" borderId="7" xfId="0" applyNumberFormat="1" applyFont="1" applyFill="1" applyBorder="1" applyAlignment="1">
      <alignment vertical="top"/>
    </xf>
    <xf numFmtId="187" fontId="2" fillId="5" borderId="7" xfId="0" applyNumberFormat="1" applyFont="1" applyFill="1" applyBorder="1" applyAlignment="1">
      <alignment horizontal="center" vertical="top"/>
    </xf>
    <xf numFmtId="187" fontId="2" fillId="7" borderId="4" xfId="0" applyNumberFormat="1" applyFont="1" applyFill="1" applyBorder="1" applyAlignment="1">
      <alignment horizontal="center" vertical="top"/>
    </xf>
    <xf numFmtId="43" fontId="2" fillId="7" borderId="4" xfId="0" applyNumberFormat="1" applyFont="1" applyFill="1" applyBorder="1" applyAlignment="1">
      <alignment horizontal="center" vertical="top"/>
    </xf>
    <xf numFmtId="187" fontId="2" fillId="0" borderId="7" xfId="0" applyNumberFormat="1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43" fontId="2" fillId="6" borderId="6" xfId="0" applyNumberFormat="1" applyFont="1" applyFill="1" applyBorder="1" applyAlignment="1">
      <alignment horizontal="center" vertical="top"/>
    </xf>
    <xf numFmtId="191" fontId="1" fillId="0" borderId="7" xfId="0" applyNumberFormat="1" applyFont="1" applyFill="1" applyBorder="1" applyAlignment="1">
      <alignment vertical="top"/>
    </xf>
    <xf numFmtId="187" fontId="2" fillId="0" borderId="0" xfId="0" applyNumberFormat="1" applyFont="1" applyFill="1" applyAlignment="1">
      <alignment vertical="top"/>
    </xf>
    <xf numFmtId="43" fontId="1" fillId="0" borderId="0" xfId="0" applyNumberFormat="1" applyFont="1" applyFill="1" applyAlignment="1">
      <alignment vertical="top"/>
    </xf>
    <xf numFmtId="187" fontId="1" fillId="0" borderId="7" xfId="0" applyNumberFormat="1" applyFont="1" applyFill="1" applyBorder="1" applyAlignment="1">
      <alignment horizontal="right" vertical="top"/>
    </xf>
    <xf numFmtId="187" fontId="1" fillId="0" borderId="0" xfId="2" applyNumberFormat="1" applyFont="1" applyFill="1" applyAlignment="1">
      <alignment vertical="top"/>
    </xf>
    <xf numFmtId="187" fontId="2" fillId="6" borderId="7" xfId="2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vertical="top" wrapText="1"/>
    </xf>
    <xf numFmtId="43" fontId="1" fillId="0" borderId="6" xfId="0" applyNumberFormat="1" applyFont="1" applyFill="1" applyBorder="1" applyAlignment="1">
      <alignment horizontal="center" vertical="top"/>
    </xf>
    <xf numFmtId="43" fontId="1" fillId="0" borderId="6" xfId="0" applyNumberFormat="1" applyFont="1" applyFill="1" applyBorder="1" applyAlignment="1">
      <alignment vertical="top"/>
    </xf>
    <xf numFmtId="43" fontId="1" fillId="0" borderId="6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vertical="top"/>
    </xf>
    <xf numFmtId="0" fontId="2" fillId="9" borderId="5" xfId="0" applyFont="1" applyFill="1" applyBorder="1" applyAlignment="1">
      <alignment vertical="top" wrapText="1"/>
    </xf>
    <xf numFmtId="0" fontId="2" fillId="9" borderId="16" xfId="0" applyFont="1" applyFill="1" applyBorder="1" applyAlignment="1">
      <alignment horizontal="center" vertical="top"/>
    </xf>
    <xf numFmtId="189" fontId="2" fillId="9" borderId="3" xfId="2" applyNumberFormat="1" applyFont="1" applyFill="1" applyBorder="1" applyAlignment="1">
      <alignment horizontal="center" vertical="top"/>
    </xf>
    <xf numFmtId="187" fontId="2" fillId="9" borderId="16" xfId="0" applyNumberFormat="1" applyFont="1" applyFill="1" applyBorder="1" applyAlignment="1">
      <alignment horizontal="center" vertical="top"/>
    </xf>
    <xf numFmtId="189" fontId="2" fillId="9" borderId="16" xfId="0" applyNumberFormat="1" applyFont="1" applyFill="1" applyBorder="1" applyAlignment="1">
      <alignment horizontal="center" vertical="top"/>
    </xf>
    <xf numFmtId="187" fontId="2" fillId="9" borderId="7" xfId="0" applyNumberFormat="1" applyFont="1" applyFill="1" applyBorder="1" applyAlignment="1">
      <alignment horizontal="center" vertical="top"/>
    </xf>
    <xf numFmtId="43" fontId="2" fillId="9" borderId="7" xfId="0" applyNumberFormat="1" applyFont="1" applyFill="1" applyBorder="1" applyAlignment="1">
      <alignment horizontal="center" vertical="top"/>
    </xf>
    <xf numFmtId="0" fontId="2" fillId="9" borderId="4" xfId="0" applyFont="1" applyFill="1" applyBorder="1" applyAlignment="1">
      <alignment vertical="top"/>
    </xf>
    <xf numFmtId="0" fontId="17" fillId="0" borderId="0" xfId="0" applyFont="1" applyFill="1" applyAlignment="1">
      <alignment horizontal="right" vertical="top"/>
    </xf>
    <xf numFmtId="0" fontId="2" fillId="0" borderId="6" xfId="0" applyFont="1" applyFill="1" applyBorder="1" applyAlignment="1">
      <alignment vertical="top"/>
    </xf>
    <xf numFmtId="187" fontId="2" fillId="0" borderId="6" xfId="0" applyNumberFormat="1" applyFont="1" applyFill="1" applyBorder="1" applyAlignment="1">
      <alignment vertical="top"/>
    </xf>
    <xf numFmtId="187" fontId="1" fillId="0" borderId="6" xfId="2" applyNumberFormat="1" applyFont="1" applyFill="1" applyBorder="1" applyAlignment="1">
      <alignment vertical="top"/>
    </xf>
    <xf numFmtId="187" fontId="2" fillId="5" borderId="6" xfId="2" applyNumberFormat="1" applyFont="1" applyFill="1" applyBorder="1" applyAlignment="1">
      <alignment vertical="top"/>
    </xf>
    <xf numFmtId="187" fontId="2" fillId="5" borderId="6" xfId="0" applyNumberFormat="1" applyFont="1" applyFill="1" applyBorder="1" applyAlignment="1">
      <alignment vertical="top"/>
    </xf>
    <xf numFmtId="43" fontId="1" fillId="5" borderId="6" xfId="0" applyNumberFormat="1" applyFont="1" applyFill="1" applyBorder="1" applyAlignment="1">
      <alignment vertical="top"/>
    </xf>
    <xf numFmtId="0" fontId="1" fillId="5" borderId="6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1" fillId="10" borderId="11" xfId="0" applyFont="1" applyFill="1" applyBorder="1" applyAlignment="1">
      <alignment vertical="top" wrapText="1"/>
    </xf>
    <xf numFmtId="0" fontId="1" fillId="10" borderId="6" xfId="0" applyFont="1" applyFill="1" applyBorder="1" applyAlignment="1">
      <alignment horizontal="center" vertical="top"/>
    </xf>
    <xf numFmtId="189" fontId="1" fillId="10" borderId="0" xfId="2" applyNumberFormat="1" applyFont="1" applyFill="1" applyBorder="1" applyAlignment="1">
      <alignment horizontal="center" vertical="top"/>
    </xf>
    <xf numFmtId="187" fontId="1" fillId="10" borderId="6" xfId="0" applyNumberFormat="1" applyFont="1" applyFill="1" applyBorder="1" applyAlignment="1">
      <alignment horizontal="center" vertical="top"/>
    </xf>
    <xf numFmtId="189" fontId="1" fillId="10" borderId="6" xfId="2" applyNumberFormat="1" applyFont="1" applyFill="1" applyBorder="1" applyAlignment="1">
      <alignment horizontal="center" vertical="top"/>
    </xf>
    <xf numFmtId="187" fontId="1" fillId="10" borderId="7" xfId="0" applyNumberFormat="1" applyFont="1" applyFill="1" applyBorder="1" applyAlignment="1">
      <alignment horizontal="center" vertical="top"/>
    </xf>
    <xf numFmtId="43" fontId="1" fillId="10" borderId="7" xfId="0" applyNumberFormat="1" applyFont="1" applyFill="1" applyBorder="1" applyAlignment="1">
      <alignment horizontal="center" vertical="top"/>
    </xf>
    <xf numFmtId="0" fontId="1" fillId="10" borderId="7" xfId="0" applyFont="1" applyFill="1" applyBorder="1" applyAlignment="1">
      <alignment vertical="top"/>
    </xf>
    <xf numFmtId="0" fontId="1" fillId="10" borderId="6" xfId="0" applyFont="1" applyFill="1" applyBorder="1" applyAlignment="1">
      <alignment vertical="top"/>
    </xf>
    <xf numFmtId="189" fontId="1" fillId="10" borderId="0" xfId="2" applyNumberFormat="1" applyFont="1" applyFill="1" applyBorder="1" applyAlignment="1">
      <alignment vertical="top"/>
    </xf>
    <xf numFmtId="187" fontId="1" fillId="10" borderId="6" xfId="0" applyNumberFormat="1" applyFont="1" applyFill="1" applyBorder="1" applyAlignment="1">
      <alignment vertical="top"/>
    </xf>
    <xf numFmtId="189" fontId="1" fillId="10" borderId="6" xfId="2" applyNumberFormat="1" applyFont="1" applyFill="1" applyBorder="1" applyAlignment="1">
      <alignment vertical="top"/>
    </xf>
    <xf numFmtId="43" fontId="1" fillId="10" borderId="7" xfId="0" applyNumberFormat="1" applyFont="1" applyFill="1" applyBorder="1" applyAlignment="1">
      <alignment vertical="top"/>
    </xf>
    <xf numFmtId="192" fontId="1" fillId="10" borderId="6" xfId="0" applyNumberFormat="1" applyFont="1" applyFill="1" applyBorder="1" applyAlignment="1">
      <alignment vertical="top"/>
    </xf>
    <xf numFmtId="0" fontId="2" fillId="7" borderId="14" xfId="0" applyFont="1" applyFill="1" applyBorder="1" applyAlignment="1">
      <alignment vertical="top" wrapText="1"/>
    </xf>
    <xf numFmtId="0" fontId="2" fillId="7" borderId="8" xfId="0" applyFont="1" applyFill="1" applyBorder="1" applyAlignment="1">
      <alignment horizontal="center" vertical="top"/>
    </xf>
    <xf numFmtId="189" fontId="2" fillId="7" borderId="1" xfId="2" applyNumberFormat="1" applyFont="1" applyFill="1" applyBorder="1" applyAlignment="1">
      <alignment horizontal="center" vertical="top"/>
    </xf>
    <xf numFmtId="187" fontId="2" fillId="7" borderId="8" xfId="0" applyNumberFormat="1" applyFont="1" applyFill="1" applyBorder="1" applyAlignment="1">
      <alignment horizontal="center" vertical="top"/>
    </xf>
    <xf numFmtId="189" fontId="2" fillId="7" borderId="8" xfId="0" applyNumberFormat="1" applyFont="1" applyFill="1" applyBorder="1" applyAlignment="1">
      <alignment horizontal="center" vertical="top"/>
    </xf>
    <xf numFmtId="43" fontId="2" fillId="7" borderId="15" xfId="0" applyNumberFormat="1" applyFont="1" applyFill="1" applyBorder="1" applyAlignment="1">
      <alignment horizontal="center" vertical="top"/>
    </xf>
    <xf numFmtId="0" fontId="2" fillId="7" borderId="15" xfId="0" applyFont="1" applyFill="1" applyBorder="1" applyAlignment="1">
      <alignment vertical="top"/>
    </xf>
    <xf numFmtId="187" fontId="1" fillId="0" borderId="0" xfId="0" applyNumberFormat="1" applyFont="1" applyFill="1" applyBorder="1" applyAlignment="1">
      <alignment vertical="top"/>
    </xf>
    <xf numFmtId="187" fontId="1" fillId="0" borderId="0" xfId="0" applyNumberFormat="1" applyFont="1" applyFill="1" applyBorder="1" applyAlignment="1">
      <alignment horizontal="center" vertical="top"/>
    </xf>
    <xf numFmtId="43" fontId="1" fillId="0" borderId="0" xfId="0" applyNumberFormat="1" applyFont="1" applyFill="1" applyBorder="1" applyAlignment="1">
      <alignment vertical="top"/>
    </xf>
    <xf numFmtId="0" fontId="1" fillId="0" borderId="14" xfId="0" applyFont="1" applyFill="1" applyBorder="1" applyAlignment="1">
      <alignment horizontal="left" vertical="top" wrapText="1"/>
    </xf>
    <xf numFmtId="189" fontId="1" fillId="0" borderId="1" xfId="2" applyNumberFormat="1" applyFont="1" applyFill="1" applyBorder="1" applyAlignment="1">
      <alignment vertical="top"/>
    </xf>
    <xf numFmtId="187" fontId="1" fillId="0" borderId="1" xfId="0" applyNumberFormat="1" applyFont="1" applyFill="1" applyBorder="1" applyAlignment="1">
      <alignment vertical="top"/>
    </xf>
    <xf numFmtId="187" fontId="1" fillId="0" borderId="1" xfId="0" applyNumberFormat="1" applyFont="1" applyFill="1" applyBorder="1" applyAlignment="1">
      <alignment horizontal="center" vertical="top"/>
    </xf>
    <xf numFmtId="43" fontId="1" fillId="0" borderId="1" xfId="0" applyNumberFormat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center" vertical="top"/>
    </xf>
    <xf numFmtId="0" fontId="2" fillId="8" borderId="4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1" fillId="8" borderId="6" xfId="0" applyFont="1" applyFill="1" applyBorder="1" applyAlignment="1">
      <alignment horizontal="center" vertical="center"/>
    </xf>
  </cellXfs>
  <cellStyles count="5">
    <cellStyle name="Comma 2" xfId="4"/>
    <cellStyle name="Normal 2" xfId="1"/>
    <cellStyle name="Normal 3" xfId="3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38099</xdr:colOff>
      <xdr:row>6</xdr:row>
      <xdr:rowOff>9525</xdr:rowOff>
    </xdr:from>
    <xdr:to>
      <xdr:col>10</xdr:col>
      <xdr:colOff>1333500</xdr:colOff>
      <xdr:row>7</xdr:row>
      <xdr:rowOff>0</xdr:rowOff>
    </xdr:to>
    <xdr:sp macro="" textlink="">
      <xdr:nvSpPr>
        <xdr:cNvPr id="2" name="TextBox 1"/>
        <xdr:cNvSpPr txBox="1"/>
      </xdr:nvSpPr>
      <xdr:spPr>
        <a:xfrm>
          <a:off x="10667999" y="1123950"/>
          <a:ext cx="1295401" cy="2286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งปม.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รวมกองทุน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590550</xdr:colOff>
      <xdr:row>92</xdr:row>
      <xdr:rowOff>47625</xdr:rowOff>
    </xdr:from>
    <xdr:to>
      <xdr:col>10</xdr:col>
      <xdr:colOff>2447925</xdr:colOff>
      <xdr:row>94</xdr:row>
      <xdr:rowOff>171450</xdr:rowOff>
    </xdr:to>
    <xdr:sp macro="" textlink="">
      <xdr:nvSpPr>
        <xdr:cNvPr id="3" name="TextBox 2"/>
        <xdr:cNvSpPr txBox="1"/>
      </xdr:nvSpPr>
      <xdr:spPr>
        <a:xfrm>
          <a:off x="11220450" y="20212050"/>
          <a:ext cx="185737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กองยุทธศาสตร์และแผนงาน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กลุ่มงบประมาณ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17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ธ.ค. 2558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38099</xdr:colOff>
      <xdr:row>6</xdr:row>
      <xdr:rowOff>9525</xdr:rowOff>
    </xdr:from>
    <xdr:to>
      <xdr:col>10</xdr:col>
      <xdr:colOff>1333500</xdr:colOff>
      <xdr:row>7</xdr:row>
      <xdr:rowOff>0</xdr:rowOff>
    </xdr:to>
    <xdr:sp macro="" textlink="">
      <xdr:nvSpPr>
        <xdr:cNvPr id="2" name="TextBox 1"/>
        <xdr:cNvSpPr txBox="1"/>
      </xdr:nvSpPr>
      <xdr:spPr>
        <a:xfrm>
          <a:off x="10667999" y="1152525"/>
          <a:ext cx="1295401" cy="2286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งปม.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รวมกองทุน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590550</xdr:colOff>
      <xdr:row>97</xdr:row>
      <xdr:rowOff>47625</xdr:rowOff>
    </xdr:from>
    <xdr:to>
      <xdr:col>10</xdr:col>
      <xdr:colOff>2447925</xdr:colOff>
      <xdr:row>99</xdr:row>
      <xdr:rowOff>171450</xdr:rowOff>
    </xdr:to>
    <xdr:sp macro="" textlink="">
      <xdr:nvSpPr>
        <xdr:cNvPr id="3" name="TextBox 2"/>
        <xdr:cNvSpPr txBox="1"/>
      </xdr:nvSpPr>
      <xdr:spPr>
        <a:xfrm>
          <a:off x="11220450" y="20212050"/>
          <a:ext cx="185737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กองยุทธศาสตร์และแผนงาน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กลุ่มงบประมาณ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17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ธ.ค. 2558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38099</xdr:colOff>
      <xdr:row>6</xdr:row>
      <xdr:rowOff>9525</xdr:rowOff>
    </xdr:from>
    <xdr:to>
      <xdr:col>10</xdr:col>
      <xdr:colOff>1333500</xdr:colOff>
      <xdr:row>7</xdr:row>
      <xdr:rowOff>0</xdr:rowOff>
    </xdr:to>
    <xdr:sp macro="" textlink="">
      <xdr:nvSpPr>
        <xdr:cNvPr id="2" name="TextBox 1"/>
        <xdr:cNvSpPr txBox="1"/>
      </xdr:nvSpPr>
      <xdr:spPr>
        <a:xfrm>
          <a:off x="10667999" y="1152525"/>
          <a:ext cx="1295401" cy="2286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 b="1">
              <a:latin typeface="TH SarabunPSK" pitchFamily="34" charset="-34"/>
              <a:cs typeface="TH SarabunPSK" pitchFamily="34" charset="-34"/>
            </a:rPr>
            <a:t>งปม.</a:t>
          </a:r>
          <a:r>
            <a:rPr lang="th-TH" sz="1400" b="1" baseline="0">
              <a:latin typeface="TH SarabunPSK" pitchFamily="34" charset="-34"/>
              <a:cs typeface="TH SarabunPSK" pitchFamily="34" charset="-34"/>
            </a:rPr>
            <a:t> รวมกองทุน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590550</xdr:colOff>
      <xdr:row>92</xdr:row>
      <xdr:rowOff>47625</xdr:rowOff>
    </xdr:from>
    <xdr:to>
      <xdr:col>10</xdr:col>
      <xdr:colOff>2447925</xdr:colOff>
      <xdr:row>94</xdr:row>
      <xdr:rowOff>171450</xdr:rowOff>
    </xdr:to>
    <xdr:sp macro="" textlink="">
      <xdr:nvSpPr>
        <xdr:cNvPr id="3" name="TextBox 2"/>
        <xdr:cNvSpPr txBox="1"/>
      </xdr:nvSpPr>
      <xdr:spPr>
        <a:xfrm>
          <a:off x="11220450" y="20212050"/>
          <a:ext cx="185737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กองยุทธศาสตร์และแผนงาน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กลุ่มงบประมาณ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17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ธ.ค. 2558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32/Downloads/&#3615;&#3629;&#3619;&#3660;&#3617;%20&#3626;&#3591;&#3611;.%20&#3614;&#3626;.%2060%20(&#3611;&#3619;&#3633;&#3610;)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แบบคำขอเบื้องต้น ไม่รวมกองทุน"/>
    </sheetNames>
    <sheetDataSet>
      <sheetData sheetId="0">
        <row r="220">
          <cell r="H220">
            <v>250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B2:J182"/>
  <sheetViews>
    <sheetView topLeftCell="A46" zoomScale="90" zoomScaleNormal="90" zoomScalePageLayoutView="110" workbookViewId="0">
      <selection activeCell="B30" sqref="B30"/>
    </sheetView>
  </sheetViews>
  <sheetFormatPr defaultRowHeight="18.75"/>
  <cols>
    <col min="1" max="1" width="1.625" style="1" customWidth="1"/>
    <col min="2" max="2" width="36.25" style="19" customWidth="1"/>
    <col min="3" max="8" width="13.25" style="1" customWidth="1"/>
    <col min="9" max="9" width="10" style="1" customWidth="1"/>
    <col min="10" max="10" width="32.875" style="1" customWidth="1"/>
    <col min="11" max="251" width="9.125" style="1"/>
    <col min="252" max="252" width="1.625" style="1" customWidth="1"/>
    <col min="253" max="253" width="35" style="1" customWidth="1"/>
    <col min="254" max="257" width="13.25" style="1" customWidth="1"/>
    <col min="258" max="258" width="38.875" style="1" customWidth="1"/>
    <col min="259" max="259" width="16.75" style="1" customWidth="1"/>
    <col min="260" max="507" width="9.125" style="1"/>
    <col min="508" max="508" width="1.625" style="1" customWidth="1"/>
    <col min="509" max="509" width="35" style="1" customWidth="1"/>
    <col min="510" max="513" width="13.25" style="1" customWidth="1"/>
    <col min="514" max="514" width="38.875" style="1" customWidth="1"/>
    <col min="515" max="515" width="16.75" style="1" customWidth="1"/>
    <col min="516" max="763" width="9.125" style="1"/>
    <col min="764" max="764" width="1.625" style="1" customWidth="1"/>
    <col min="765" max="765" width="35" style="1" customWidth="1"/>
    <col min="766" max="769" width="13.25" style="1" customWidth="1"/>
    <col min="770" max="770" width="38.875" style="1" customWidth="1"/>
    <col min="771" max="771" width="16.75" style="1" customWidth="1"/>
    <col min="772" max="1019" width="9.125" style="1"/>
    <col min="1020" max="1020" width="1.625" style="1" customWidth="1"/>
    <col min="1021" max="1021" width="35" style="1" customWidth="1"/>
    <col min="1022" max="1025" width="13.25" style="1" customWidth="1"/>
    <col min="1026" max="1026" width="38.875" style="1" customWidth="1"/>
    <col min="1027" max="1027" width="16.75" style="1" customWidth="1"/>
    <col min="1028" max="1275" width="9.125" style="1"/>
    <col min="1276" max="1276" width="1.625" style="1" customWidth="1"/>
    <col min="1277" max="1277" width="35" style="1" customWidth="1"/>
    <col min="1278" max="1281" width="13.25" style="1" customWidth="1"/>
    <col min="1282" max="1282" width="38.875" style="1" customWidth="1"/>
    <col min="1283" max="1283" width="16.75" style="1" customWidth="1"/>
    <col min="1284" max="1531" width="9.125" style="1"/>
    <col min="1532" max="1532" width="1.625" style="1" customWidth="1"/>
    <col min="1533" max="1533" width="35" style="1" customWidth="1"/>
    <col min="1534" max="1537" width="13.25" style="1" customWidth="1"/>
    <col min="1538" max="1538" width="38.875" style="1" customWidth="1"/>
    <col min="1539" max="1539" width="16.75" style="1" customWidth="1"/>
    <col min="1540" max="1787" width="9.125" style="1"/>
    <col min="1788" max="1788" width="1.625" style="1" customWidth="1"/>
    <col min="1789" max="1789" width="35" style="1" customWidth="1"/>
    <col min="1790" max="1793" width="13.25" style="1" customWidth="1"/>
    <col min="1794" max="1794" width="38.875" style="1" customWidth="1"/>
    <col min="1795" max="1795" width="16.75" style="1" customWidth="1"/>
    <col min="1796" max="2043" width="9.125" style="1"/>
    <col min="2044" max="2044" width="1.625" style="1" customWidth="1"/>
    <col min="2045" max="2045" width="35" style="1" customWidth="1"/>
    <col min="2046" max="2049" width="13.25" style="1" customWidth="1"/>
    <col min="2050" max="2050" width="38.875" style="1" customWidth="1"/>
    <col min="2051" max="2051" width="16.75" style="1" customWidth="1"/>
    <col min="2052" max="2299" width="9.125" style="1"/>
    <col min="2300" max="2300" width="1.625" style="1" customWidth="1"/>
    <col min="2301" max="2301" width="35" style="1" customWidth="1"/>
    <col min="2302" max="2305" width="13.25" style="1" customWidth="1"/>
    <col min="2306" max="2306" width="38.875" style="1" customWidth="1"/>
    <col min="2307" max="2307" width="16.75" style="1" customWidth="1"/>
    <col min="2308" max="2555" width="9.125" style="1"/>
    <col min="2556" max="2556" width="1.625" style="1" customWidth="1"/>
    <col min="2557" max="2557" width="35" style="1" customWidth="1"/>
    <col min="2558" max="2561" width="13.25" style="1" customWidth="1"/>
    <col min="2562" max="2562" width="38.875" style="1" customWidth="1"/>
    <col min="2563" max="2563" width="16.75" style="1" customWidth="1"/>
    <col min="2564" max="2811" width="9.125" style="1"/>
    <col min="2812" max="2812" width="1.625" style="1" customWidth="1"/>
    <col min="2813" max="2813" width="35" style="1" customWidth="1"/>
    <col min="2814" max="2817" width="13.25" style="1" customWidth="1"/>
    <col min="2818" max="2818" width="38.875" style="1" customWidth="1"/>
    <col min="2819" max="2819" width="16.75" style="1" customWidth="1"/>
    <col min="2820" max="3067" width="9.125" style="1"/>
    <col min="3068" max="3068" width="1.625" style="1" customWidth="1"/>
    <col min="3069" max="3069" width="35" style="1" customWidth="1"/>
    <col min="3070" max="3073" width="13.25" style="1" customWidth="1"/>
    <col min="3074" max="3074" width="38.875" style="1" customWidth="1"/>
    <col min="3075" max="3075" width="16.75" style="1" customWidth="1"/>
    <col min="3076" max="3323" width="9.125" style="1"/>
    <col min="3324" max="3324" width="1.625" style="1" customWidth="1"/>
    <col min="3325" max="3325" width="35" style="1" customWidth="1"/>
    <col min="3326" max="3329" width="13.25" style="1" customWidth="1"/>
    <col min="3330" max="3330" width="38.875" style="1" customWidth="1"/>
    <col min="3331" max="3331" width="16.75" style="1" customWidth="1"/>
    <col min="3332" max="3579" width="9.125" style="1"/>
    <col min="3580" max="3580" width="1.625" style="1" customWidth="1"/>
    <col min="3581" max="3581" width="35" style="1" customWidth="1"/>
    <col min="3582" max="3585" width="13.25" style="1" customWidth="1"/>
    <col min="3586" max="3586" width="38.875" style="1" customWidth="1"/>
    <col min="3587" max="3587" width="16.75" style="1" customWidth="1"/>
    <col min="3588" max="3835" width="9.125" style="1"/>
    <col min="3836" max="3836" width="1.625" style="1" customWidth="1"/>
    <col min="3837" max="3837" width="35" style="1" customWidth="1"/>
    <col min="3838" max="3841" width="13.25" style="1" customWidth="1"/>
    <col min="3842" max="3842" width="38.875" style="1" customWidth="1"/>
    <col min="3843" max="3843" width="16.75" style="1" customWidth="1"/>
    <col min="3844" max="4091" width="9.125" style="1"/>
    <col min="4092" max="4092" width="1.625" style="1" customWidth="1"/>
    <col min="4093" max="4093" width="35" style="1" customWidth="1"/>
    <col min="4094" max="4097" width="13.25" style="1" customWidth="1"/>
    <col min="4098" max="4098" width="38.875" style="1" customWidth="1"/>
    <col min="4099" max="4099" width="16.75" style="1" customWidth="1"/>
    <col min="4100" max="4347" width="9.125" style="1"/>
    <col min="4348" max="4348" width="1.625" style="1" customWidth="1"/>
    <col min="4349" max="4349" width="35" style="1" customWidth="1"/>
    <col min="4350" max="4353" width="13.25" style="1" customWidth="1"/>
    <col min="4354" max="4354" width="38.875" style="1" customWidth="1"/>
    <col min="4355" max="4355" width="16.75" style="1" customWidth="1"/>
    <col min="4356" max="4603" width="9.125" style="1"/>
    <col min="4604" max="4604" width="1.625" style="1" customWidth="1"/>
    <col min="4605" max="4605" width="35" style="1" customWidth="1"/>
    <col min="4606" max="4609" width="13.25" style="1" customWidth="1"/>
    <col min="4610" max="4610" width="38.875" style="1" customWidth="1"/>
    <col min="4611" max="4611" width="16.75" style="1" customWidth="1"/>
    <col min="4612" max="4859" width="9.125" style="1"/>
    <col min="4860" max="4860" width="1.625" style="1" customWidth="1"/>
    <col min="4861" max="4861" width="35" style="1" customWidth="1"/>
    <col min="4862" max="4865" width="13.25" style="1" customWidth="1"/>
    <col min="4866" max="4866" width="38.875" style="1" customWidth="1"/>
    <col min="4867" max="4867" width="16.75" style="1" customWidth="1"/>
    <col min="4868" max="5115" width="9.125" style="1"/>
    <col min="5116" max="5116" width="1.625" style="1" customWidth="1"/>
    <col min="5117" max="5117" width="35" style="1" customWidth="1"/>
    <col min="5118" max="5121" width="13.25" style="1" customWidth="1"/>
    <col min="5122" max="5122" width="38.875" style="1" customWidth="1"/>
    <col min="5123" max="5123" width="16.75" style="1" customWidth="1"/>
    <col min="5124" max="5371" width="9.125" style="1"/>
    <col min="5372" max="5372" width="1.625" style="1" customWidth="1"/>
    <col min="5373" max="5373" width="35" style="1" customWidth="1"/>
    <col min="5374" max="5377" width="13.25" style="1" customWidth="1"/>
    <col min="5378" max="5378" width="38.875" style="1" customWidth="1"/>
    <col min="5379" max="5379" width="16.75" style="1" customWidth="1"/>
    <col min="5380" max="5627" width="9.125" style="1"/>
    <col min="5628" max="5628" width="1.625" style="1" customWidth="1"/>
    <col min="5629" max="5629" width="35" style="1" customWidth="1"/>
    <col min="5630" max="5633" width="13.25" style="1" customWidth="1"/>
    <col min="5634" max="5634" width="38.875" style="1" customWidth="1"/>
    <col min="5635" max="5635" width="16.75" style="1" customWidth="1"/>
    <col min="5636" max="5883" width="9.125" style="1"/>
    <col min="5884" max="5884" width="1.625" style="1" customWidth="1"/>
    <col min="5885" max="5885" width="35" style="1" customWidth="1"/>
    <col min="5886" max="5889" width="13.25" style="1" customWidth="1"/>
    <col min="5890" max="5890" width="38.875" style="1" customWidth="1"/>
    <col min="5891" max="5891" width="16.75" style="1" customWidth="1"/>
    <col min="5892" max="6139" width="9.125" style="1"/>
    <col min="6140" max="6140" width="1.625" style="1" customWidth="1"/>
    <col min="6141" max="6141" width="35" style="1" customWidth="1"/>
    <col min="6142" max="6145" width="13.25" style="1" customWidth="1"/>
    <col min="6146" max="6146" width="38.875" style="1" customWidth="1"/>
    <col min="6147" max="6147" width="16.75" style="1" customWidth="1"/>
    <col min="6148" max="6395" width="9.125" style="1"/>
    <col min="6396" max="6396" width="1.625" style="1" customWidth="1"/>
    <col min="6397" max="6397" width="35" style="1" customWidth="1"/>
    <col min="6398" max="6401" width="13.25" style="1" customWidth="1"/>
    <col min="6402" max="6402" width="38.875" style="1" customWidth="1"/>
    <col min="6403" max="6403" width="16.75" style="1" customWidth="1"/>
    <col min="6404" max="6651" width="9.125" style="1"/>
    <col min="6652" max="6652" width="1.625" style="1" customWidth="1"/>
    <col min="6653" max="6653" width="35" style="1" customWidth="1"/>
    <col min="6654" max="6657" width="13.25" style="1" customWidth="1"/>
    <col min="6658" max="6658" width="38.875" style="1" customWidth="1"/>
    <col min="6659" max="6659" width="16.75" style="1" customWidth="1"/>
    <col min="6660" max="6907" width="9.125" style="1"/>
    <col min="6908" max="6908" width="1.625" style="1" customWidth="1"/>
    <col min="6909" max="6909" width="35" style="1" customWidth="1"/>
    <col min="6910" max="6913" width="13.25" style="1" customWidth="1"/>
    <col min="6914" max="6914" width="38.875" style="1" customWidth="1"/>
    <col min="6915" max="6915" width="16.75" style="1" customWidth="1"/>
    <col min="6916" max="7163" width="9.125" style="1"/>
    <col min="7164" max="7164" width="1.625" style="1" customWidth="1"/>
    <col min="7165" max="7165" width="35" style="1" customWidth="1"/>
    <col min="7166" max="7169" width="13.25" style="1" customWidth="1"/>
    <col min="7170" max="7170" width="38.875" style="1" customWidth="1"/>
    <col min="7171" max="7171" width="16.75" style="1" customWidth="1"/>
    <col min="7172" max="7419" width="9.125" style="1"/>
    <col min="7420" max="7420" width="1.625" style="1" customWidth="1"/>
    <col min="7421" max="7421" width="35" style="1" customWidth="1"/>
    <col min="7422" max="7425" width="13.25" style="1" customWidth="1"/>
    <col min="7426" max="7426" width="38.875" style="1" customWidth="1"/>
    <col min="7427" max="7427" width="16.75" style="1" customWidth="1"/>
    <col min="7428" max="7675" width="9.125" style="1"/>
    <col min="7676" max="7676" width="1.625" style="1" customWidth="1"/>
    <col min="7677" max="7677" width="35" style="1" customWidth="1"/>
    <col min="7678" max="7681" width="13.25" style="1" customWidth="1"/>
    <col min="7682" max="7682" width="38.875" style="1" customWidth="1"/>
    <col min="7683" max="7683" width="16.75" style="1" customWidth="1"/>
    <col min="7684" max="7931" width="9.125" style="1"/>
    <col min="7932" max="7932" width="1.625" style="1" customWidth="1"/>
    <col min="7933" max="7933" width="35" style="1" customWidth="1"/>
    <col min="7934" max="7937" width="13.25" style="1" customWidth="1"/>
    <col min="7938" max="7938" width="38.875" style="1" customWidth="1"/>
    <col min="7939" max="7939" width="16.75" style="1" customWidth="1"/>
    <col min="7940" max="8187" width="9.125" style="1"/>
    <col min="8188" max="8188" width="1.625" style="1" customWidth="1"/>
    <col min="8189" max="8189" width="35" style="1" customWidth="1"/>
    <col min="8190" max="8193" width="13.25" style="1" customWidth="1"/>
    <col min="8194" max="8194" width="38.875" style="1" customWidth="1"/>
    <col min="8195" max="8195" width="16.75" style="1" customWidth="1"/>
    <col min="8196" max="8443" width="9.125" style="1"/>
    <col min="8444" max="8444" width="1.625" style="1" customWidth="1"/>
    <col min="8445" max="8445" width="35" style="1" customWidth="1"/>
    <col min="8446" max="8449" width="13.25" style="1" customWidth="1"/>
    <col min="8450" max="8450" width="38.875" style="1" customWidth="1"/>
    <col min="8451" max="8451" width="16.75" style="1" customWidth="1"/>
    <col min="8452" max="8699" width="9.125" style="1"/>
    <col min="8700" max="8700" width="1.625" style="1" customWidth="1"/>
    <col min="8701" max="8701" width="35" style="1" customWidth="1"/>
    <col min="8702" max="8705" width="13.25" style="1" customWidth="1"/>
    <col min="8706" max="8706" width="38.875" style="1" customWidth="1"/>
    <col min="8707" max="8707" width="16.75" style="1" customWidth="1"/>
    <col min="8708" max="8955" width="9.125" style="1"/>
    <col min="8956" max="8956" width="1.625" style="1" customWidth="1"/>
    <col min="8957" max="8957" width="35" style="1" customWidth="1"/>
    <col min="8958" max="8961" width="13.25" style="1" customWidth="1"/>
    <col min="8962" max="8962" width="38.875" style="1" customWidth="1"/>
    <col min="8963" max="8963" width="16.75" style="1" customWidth="1"/>
    <col min="8964" max="9211" width="9.125" style="1"/>
    <col min="9212" max="9212" width="1.625" style="1" customWidth="1"/>
    <col min="9213" max="9213" width="35" style="1" customWidth="1"/>
    <col min="9214" max="9217" width="13.25" style="1" customWidth="1"/>
    <col min="9218" max="9218" width="38.875" style="1" customWidth="1"/>
    <col min="9219" max="9219" width="16.75" style="1" customWidth="1"/>
    <col min="9220" max="9467" width="9.125" style="1"/>
    <col min="9468" max="9468" width="1.625" style="1" customWidth="1"/>
    <col min="9469" max="9469" width="35" style="1" customWidth="1"/>
    <col min="9470" max="9473" width="13.25" style="1" customWidth="1"/>
    <col min="9474" max="9474" width="38.875" style="1" customWidth="1"/>
    <col min="9475" max="9475" width="16.75" style="1" customWidth="1"/>
    <col min="9476" max="9723" width="9.125" style="1"/>
    <col min="9724" max="9724" width="1.625" style="1" customWidth="1"/>
    <col min="9725" max="9725" width="35" style="1" customWidth="1"/>
    <col min="9726" max="9729" width="13.25" style="1" customWidth="1"/>
    <col min="9730" max="9730" width="38.875" style="1" customWidth="1"/>
    <col min="9731" max="9731" width="16.75" style="1" customWidth="1"/>
    <col min="9732" max="9979" width="9.125" style="1"/>
    <col min="9980" max="9980" width="1.625" style="1" customWidth="1"/>
    <col min="9981" max="9981" width="35" style="1" customWidth="1"/>
    <col min="9982" max="9985" width="13.25" style="1" customWidth="1"/>
    <col min="9986" max="9986" width="38.875" style="1" customWidth="1"/>
    <col min="9987" max="9987" width="16.75" style="1" customWidth="1"/>
    <col min="9988" max="10235" width="9.125" style="1"/>
    <col min="10236" max="10236" width="1.625" style="1" customWidth="1"/>
    <col min="10237" max="10237" width="35" style="1" customWidth="1"/>
    <col min="10238" max="10241" width="13.25" style="1" customWidth="1"/>
    <col min="10242" max="10242" width="38.875" style="1" customWidth="1"/>
    <col min="10243" max="10243" width="16.75" style="1" customWidth="1"/>
    <col min="10244" max="10491" width="9.125" style="1"/>
    <col min="10492" max="10492" width="1.625" style="1" customWidth="1"/>
    <col min="10493" max="10493" width="35" style="1" customWidth="1"/>
    <col min="10494" max="10497" width="13.25" style="1" customWidth="1"/>
    <col min="10498" max="10498" width="38.875" style="1" customWidth="1"/>
    <col min="10499" max="10499" width="16.75" style="1" customWidth="1"/>
    <col min="10500" max="10747" width="9.125" style="1"/>
    <col min="10748" max="10748" width="1.625" style="1" customWidth="1"/>
    <col min="10749" max="10749" width="35" style="1" customWidth="1"/>
    <col min="10750" max="10753" width="13.25" style="1" customWidth="1"/>
    <col min="10754" max="10754" width="38.875" style="1" customWidth="1"/>
    <col min="10755" max="10755" width="16.75" style="1" customWidth="1"/>
    <col min="10756" max="11003" width="9.125" style="1"/>
    <col min="11004" max="11004" width="1.625" style="1" customWidth="1"/>
    <col min="11005" max="11005" width="35" style="1" customWidth="1"/>
    <col min="11006" max="11009" width="13.25" style="1" customWidth="1"/>
    <col min="11010" max="11010" width="38.875" style="1" customWidth="1"/>
    <col min="11011" max="11011" width="16.75" style="1" customWidth="1"/>
    <col min="11012" max="11259" width="9.125" style="1"/>
    <col min="11260" max="11260" width="1.625" style="1" customWidth="1"/>
    <col min="11261" max="11261" width="35" style="1" customWidth="1"/>
    <col min="11262" max="11265" width="13.25" style="1" customWidth="1"/>
    <col min="11266" max="11266" width="38.875" style="1" customWidth="1"/>
    <col min="11267" max="11267" width="16.75" style="1" customWidth="1"/>
    <col min="11268" max="11515" width="9.125" style="1"/>
    <col min="11516" max="11516" width="1.625" style="1" customWidth="1"/>
    <col min="11517" max="11517" width="35" style="1" customWidth="1"/>
    <col min="11518" max="11521" width="13.25" style="1" customWidth="1"/>
    <col min="11522" max="11522" width="38.875" style="1" customWidth="1"/>
    <col min="11523" max="11523" width="16.75" style="1" customWidth="1"/>
    <col min="11524" max="11771" width="9.125" style="1"/>
    <col min="11772" max="11772" width="1.625" style="1" customWidth="1"/>
    <col min="11773" max="11773" width="35" style="1" customWidth="1"/>
    <col min="11774" max="11777" width="13.25" style="1" customWidth="1"/>
    <col min="11778" max="11778" width="38.875" style="1" customWidth="1"/>
    <col min="11779" max="11779" width="16.75" style="1" customWidth="1"/>
    <col min="11780" max="12027" width="9.125" style="1"/>
    <col min="12028" max="12028" width="1.625" style="1" customWidth="1"/>
    <col min="12029" max="12029" width="35" style="1" customWidth="1"/>
    <col min="12030" max="12033" width="13.25" style="1" customWidth="1"/>
    <col min="12034" max="12034" width="38.875" style="1" customWidth="1"/>
    <col min="12035" max="12035" width="16.75" style="1" customWidth="1"/>
    <col min="12036" max="12283" width="9.125" style="1"/>
    <col min="12284" max="12284" width="1.625" style="1" customWidth="1"/>
    <col min="12285" max="12285" width="35" style="1" customWidth="1"/>
    <col min="12286" max="12289" width="13.25" style="1" customWidth="1"/>
    <col min="12290" max="12290" width="38.875" style="1" customWidth="1"/>
    <col min="12291" max="12291" width="16.75" style="1" customWidth="1"/>
    <col min="12292" max="12539" width="9.125" style="1"/>
    <col min="12540" max="12540" width="1.625" style="1" customWidth="1"/>
    <col min="12541" max="12541" width="35" style="1" customWidth="1"/>
    <col min="12542" max="12545" width="13.25" style="1" customWidth="1"/>
    <col min="12546" max="12546" width="38.875" style="1" customWidth="1"/>
    <col min="12547" max="12547" width="16.75" style="1" customWidth="1"/>
    <col min="12548" max="12795" width="9.125" style="1"/>
    <col min="12796" max="12796" width="1.625" style="1" customWidth="1"/>
    <col min="12797" max="12797" width="35" style="1" customWidth="1"/>
    <col min="12798" max="12801" width="13.25" style="1" customWidth="1"/>
    <col min="12802" max="12802" width="38.875" style="1" customWidth="1"/>
    <col min="12803" max="12803" width="16.75" style="1" customWidth="1"/>
    <col min="12804" max="13051" width="9.125" style="1"/>
    <col min="13052" max="13052" width="1.625" style="1" customWidth="1"/>
    <col min="13053" max="13053" width="35" style="1" customWidth="1"/>
    <col min="13054" max="13057" width="13.25" style="1" customWidth="1"/>
    <col min="13058" max="13058" width="38.875" style="1" customWidth="1"/>
    <col min="13059" max="13059" width="16.75" style="1" customWidth="1"/>
    <col min="13060" max="13307" width="9.125" style="1"/>
    <col min="13308" max="13308" width="1.625" style="1" customWidth="1"/>
    <col min="13309" max="13309" width="35" style="1" customWidth="1"/>
    <col min="13310" max="13313" width="13.25" style="1" customWidth="1"/>
    <col min="13314" max="13314" width="38.875" style="1" customWidth="1"/>
    <col min="13315" max="13315" width="16.75" style="1" customWidth="1"/>
    <col min="13316" max="13563" width="9.125" style="1"/>
    <col min="13564" max="13564" width="1.625" style="1" customWidth="1"/>
    <col min="13565" max="13565" width="35" style="1" customWidth="1"/>
    <col min="13566" max="13569" width="13.25" style="1" customWidth="1"/>
    <col min="13570" max="13570" width="38.875" style="1" customWidth="1"/>
    <col min="13571" max="13571" width="16.75" style="1" customWidth="1"/>
    <col min="13572" max="13819" width="9.125" style="1"/>
    <col min="13820" max="13820" width="1.625" style="1" customWidth="1"/>
    <col min="13821" max="13821" width="35" style="1" customWidth="1"/>
    <col min="13822" max="13825" width="13.25" style="1" customWidth="1"/>
    <col min="13826" max="13826" width="38.875" style="1" customWidth="1"/>
    <col min="13827" max="13827" width="16.75" style="1" customWidth="1"/>
    <col min="13828" max="14075" width="9.125" style="1"/>
    <col min="14076" max="14076" width="1.625" style="1" customWidth="1"/>
    <col min="14077" max="14077" width="35" style="1" customWidth="1"/>
    <col min="14078" max="14081" width="13.25" style="1" customWidth="1"/>
    <col min="14082" max="14082" width="38.875" style="1" customWidth="1"/>
    <col min="14083" max="14083" width="16.75" style="1" customWidth="1"/>
    <col min="14084" max="14331" width="9.125" style="1"/>
    <col min="14332" max="14332" width="1.625" style="1" customWidth="1"/>
    <col min="14333" max="14333" width="35" style="1" customWidth="1"/>
    <col min="14334" max="14337" width="13.25" style="1" customWidth="1"/>
    <col min="14338" max="14338" width="38.875" style="1" customWidth="1"/>
    <col min="14339" max="14339" width="16.75" style="1" customWidth="1"/>
    <col min="14340" max="14587" width="9.125" style="1"/>
    <col min="14588" max="14588" width="1.625" style="1" customWidth="1"/>
    <col min="14589" max="14589" width="35" style="1" customWidth="1"/>
    <col min="14590" max="14593" width="13.25" style="1" customWidth="1"/>
    <col min="14594" max="14594" width="38.875" style="1" customWidth="1"/>
    <col min="14595" max="14595" width="16.75" style="1" customWidth="1"/>
    <col min="14596" max="14843" width="9.125" style="1"/>
    <col min="14844" max="14844" width="1.625" style="1" customWidth="1"/>
    <col min="14845" max="14845" width="35" style="1" customWidth="1"/>
    <col min="14846" max="14849" width="13.25" style="1" customWidth="1"/>
    <col min="14850" max="14850" width="38.875" style="1" customWidth="1"/>
    <col min="14851" max="14851" width="16.75" style="1" customWidth="1"/>
    <col min="14852" max="15099" width="9.125" style="1"/>
    <col min="15100" max="15100" width="1.625" style="1" customWidth="1"/>
    <col min="15101" max="15101" width="35" style="1" customWidth="1"/>
    <col min="15102" max="15105" width="13.25" style="1" customWidth="1"/>
    <col min="15106" max="15106" width="38.875" style="1" customWidth="1"/>
    <col min="15107" max="15107" width="16.75" style="1" customWidth="1"/>
    <col min="15108" max="15355" width="9.125" style="1"/>
    <col min="15356" max="15356" width="1.625" style="1" customWidth="1"/>
    <col min="15357" max="15357" width="35" style="1" customWidth="1"/>
    <col min="15358" max="15361" width="13.25" style="1" customWidth="1"/>
    <col min="15362" max="15362" width="38.875" style="1" customWidth="1"/>
    <col min="15363" max="15363" width="16.75" style="1" customWidth="1"/>
    <col min="15364" max="15611" width="9.125" style="1"/>
    <col min="15612" max="15612" width="1.625" style="1" customWidth="1"/>
    <col min="15613" max="15613" width="35" style="1" customWidth="1"/>
    <col min="15614" max="15617" width="13.25" style="1" customWidth="1"/>
    <col min="15618" max="15618" width="38.875" style="1" customWidth="1"/>
    <col min="15619" max="15619" width="16.75" style="1" customWidth="1"/>
    <col min="15620" max="15867" width="9.125" style="1"/>
    <col min="15868" max="15868" width="1.625" style="1" customWidth="1"/>
    <col min="15869" max="15869" width="35" style="1" customWidth="1"/>
    <col min="15870" max="15873" width="13.25" style="1" customWidth="1"/>
    <col min="15874" max="15874" width="38.875" style="1" customWidth="1"/>
    <col min="15875" max="15875" width="16.75" style="1" customWidth="1"/>
    <col min="15876" max="16123" width="9.125" style="1"/>
    <col min="16124" max="16124" width="1.625" style="1" customWidth="1"/>
    <col min="16125" max="16125" width="35" style="1" customWidth="1"/>
    <col min="16126" max="16129" width="13.25" style="1" customWidth="1"/>
    <col min="16130" max="16130" width="38.875" style="1" customWidth="1"/>
    <col min="16131" max="16131" width="16.75" style="1" customWidth="1"/>
    <col min="16132" max="16384" width="9.125" style="1"/>
  </cols>
  <sheetData>
    <row r="2" spans="2:10" ht="21">
      <c r="B2" s="230" t="s">
        <v>69</v>
      </c>
      <c r="C2" s="230"/>
      <c r="D2" s="230"/>
      <c r="E2" s="230"/>
      <c r="F2" s="230"/>
      <c r="G2" s="230"/>
      <c r="H2" s="230"/>
      <c r="I2" s="230"/>
      <c r="J2" s="230"/>
    </row>
    <row r="3" spans="2:10">
      <c r="B3" s="20" t="s">
        <v>13</v>
      </c>
    </row>
    <row r="4" spans="2:10">
      <c r="B4" s="20" t="s">
        <v>15</v>
      </c>
    </row>
    <row r="5" spans="2:10">
      <c r="B5" s="20"/>
      <c r="J5" s="1" t="s">
        <v>17</v>
      </c>
    </row>
    <row r="6" spans="2:10">
      <c r="B6" s="231" t="s">
        <v>16</v>
      </c>
      <c r="C6" s="227" t="s">
        <v>8</v>
      </c>
      <c r="D6" s="228"/>
      <c r="E6" s="229"/>
      <c r="F6" s="227" t="s">
        <v>9</v>
      </c>
      <c r="G6" s="228"/>
      <c r="H6" s="229"/>
      <c r="I6" s="40" t="s">
        <v>31</v>
      </c>
      <c r="J6" s="233" t="s">
        <v>14</v>
      </c>
    </row>
    <row r="7" spans="2:10">
      <c r="B7" s="232"/>
      <c r="C7" s="12" t="s">
        <v>11</v>
      </c>
      <c r="D7" s="12" t="s">
        <v>10</v>
      </c>
      <c r="E7" s="12" t="s">
        <v>12</v>
      </c>
      <c r="F7" s="12" t="s">
        <v>11</v>
      </c>
      <c r="G7" s="12" t="s">
        <v>10</v>
      </c>
      <c r="H7" s="12" t="s">
        <v>12</v>
      </c>
      <c r="I7" s="41" t="s">
        <v>32</v>
      </c>
      <c r="J7" s="234"/>
    </row>
    <row r="8" spans="2:10" ht="19.5" thickBot="1">
      <c r="B8" s="32" t="s">
        <v>0</v>
      </c>
      <c r="C8" s="50"/>
      <c r="D8" s="51"/>
      <c r="E8" s="59"/>
      <c r="F8" s="50"/>
      <c r="G8" s="50"/>
      <c r="H8" s="59"/>
      <c r="I8" s="70"/>
      <c r="J8" s="15"/>
    </row>
    <row r="9" spans="2:10" ht="19.5" thickTop="1">
      <c r="B9" s="22" t="s">
        <v>33</v>
      </c>
      <c r="C9" s="5"/>
      <c r="D9" s="6"/>
      <c r="E9" s="60"/>
      <c r="F9" s="5"/>
      <c r="G9" s="5"/>
      <c r="H9" s="60"/>
      <c r="I9" s="71"/>
      <c r="J9" s="7"/>
    </row>
    <row r="10" spans="2:10">
      <c r="B10" s="22" t="s">
        <v>34</v>
      </c>
      <c r="C10" s="5"/>
      <c r="D10" s="6"/>
      <c r="E10" s="60"/>
      <c r="F10" s="5"/>
      <c r="G10" s="5"/>
      <c r="H10" s="60"/>
      <c r="I10" s="71"/>
      <c r="J10" s="7"/>
    </row>
    <row r="11" spans="2:10">
      <c r="B11" s="22" t="s">
        <v>35</v>
      </c>
      <c r="C11" s="5"/>
      <c r="D11" s="6"/>
      <c r="E11" s="60"/>
      <c r="F11" s="5"/>
      <c r="G11" s="5"/>
      <c r="H11" s="60"/>
      <c r="I11" s="71"/>
      <c r="J11" s="7"/>
    </row>
    <row r="12" spans="2:10">
      <c r="B12" s="22" t="s">
        <v>36</v>
      </c>
      <c r="C12" s="5"/>
      <c r="D12" s="6"/>
      <c r="E12" s="60"/>
      <c r="F12" s="5"/>
      <c r="G12" s="5"/>
      <c r="H12" s="60"/>
      <c r="I12" s="71"/>
      <c r="J12" s="7"/>
    </row>
    <row r="13" spans="2:10">
      <c r="B13" s="33" t="s">
        <v>81</v>
      </c>
      <c r="C13" s="5"/>
      <c r="D13" s="6"/>
      <c r="E13" s="60"/>
      <c r="F13" s="5"/>
      <c r="G13" s="5"/>
      <c r="H13" s="60"/>
      <c r="I13" s="71"/>
      <c r="J13" s="7"/>
    </row>
    <row r="14" spans="2:10">
      <c r="B14" s="33" t="s">
        <v>37</v>
      </c>
      <c r="C14" s="5"/>
      <c r="D14" s="6"/>
      <c r="E14" s="60"/>
      <c r="F14" s="5"/>
      <c r="G14" s="5"/>
      <c r="H14" s="60"/>
      <c r="I14" s="71"/>
      <c r="J14" s="7"/>
    </row>
    <row r="15" spans="2:10">
      <c r="B15" s="33" t="s">
        <v>38</v>
      </c>
      <c r="C15" s="5"/>
      <c r="D15" s="6"/>
      <c r="E15" s="60"/>
      <c r="F15" s="5"/>
      <c r="G15" s="5"/>
      <c r="H15" s="60"/>
      <c r="I15" s="71"/>
      <c r="J15" s="7"/>
    </row>
    <row r="16" spans="2:10">
      <c r="B16" s="33" t="s">
        <v>39</v>
      </c>
      <c r="C16" s="5"/>
      <c r="D16" s="6"/>
      <c r="E16" s="60"/>
      <c r="F16" s="5"/>
      <c r="G16" s="5"/>
      <c r="H16" s="60"/>
      <c r="I16" s="71"/>
      <c r="J16" s="7"/>
    </row>
    <row r="17" spans="2:10">
      <c r="B17" s="33" t="s">
        <v>40</v>
      </c>
      <c r="C17" s="5"/>
      <c r="D17" s="6"/>
      <c r="E17" s="60"/>
      <c r="F17" s="5"/>
      <c r="G17" s="5"/>
      <c r="H17" s="60"/>
      <c r="I17" s="71"/>
      <c r="J17" s="7"/>
    </row>
    <row r="18" spans="2:10">
      <c r="B18" s="22" t="s">
        <v>41</v>
      </c>
      <c r="C18" s="5"/>
      <c r="D18" s="6"/>
      <c r="E18" s="60"/>
      <c r="F18" s="5"/>
      <c r="G18" s="5"/>
      <c r="H18" s="60"/>
      <c r="I18" s="71"/>
      <c r="J18" s="7"/>
    </row>
    <row r="19" spans="2:10">
      <c r="B19" s="33" t="s">
        <v>81</v>
      </c>
      <c r="C19" s="5"/>
      <c r="D19" s="6"/>
      <c r="E19" s="60"/>
      <c r="F19" s="5"/>
      <c r="G19" s="5"/>
      <c r="H19" s="60"/>
      <c r="I19" s="71"/>
      <c r="J19" s="7"/>
    </row>
    <row r="20" spans="2:10">
      <c r="B20" s="33" t="s">
        <v>37</v>
      </c>
      <c r="C20" s="5"/>
      <c r="D20" s="6"/>
      <c r="E20" s="60"/>
      <c r="F20" s="5"/>
      <c r="G20" s="5"/>
      <c r="H20" s="60"/>
      <c r="I20" s="71"/>
      <c r="J20" s="7"/>
    </row>
    <row r="21" spans="2:10">
      <c r="B21" s="33" t="s">
        <v>38</v>
      </c>
      <c r="C21" s="5"/>
      <c r="D21" s="6"/>
      <c r="E21" s="60"/>
      <c r="F21" s="5"/>
      <c r="G21" s="5"/>
      <c r="H21" s="60"/>
      <c r="I21" s="71"/>
      <c r="J21" s="7"/>
    </row>
    <row r="22" spans="2:10">
      <c r="B22" s="33" t="s">
        <v>39</v>
      </c>
      <c r="C22" s="5"/>
      <c r="D22" s="6"/>
      <c r="E22" s="60"/>
      <c r="F22" s="5"/>
      <c r="G22" s="5"/>
      <c r="H22" s="60"/>
      <c r="I22" s="71"/>
      <c r="J22" s="7"/>
    </row>
    <row r="23" spans="2:10" ht="19.5" thickBot="1">
      <c r="B23" s="33" t="s">
        <v>40</v>
      </c>
      <c r="C23" s="5"/>
      <c r="D23" s="6"/>
      <c r="E23" s="60"/>
      <c r="F23" s="5"/>
      <c r="G23" s="5"/>
      <c r="H23" s="60"/>
      <c r="I23" s="71"/>
      <c r="J23" s="7"/>
    </row>
    <row r="24" spans="2:10" ht="19.5" thickTop="1">
      <c r="B24" s="21" t="s">
        <v>70</v>
      </c>
      <c r="C24" s="16"/>
      <c r="D24" s="17"/>
      <c r="E24" s="61"/>
      <c r="F24" s="16"/>
      <c r="G24" s="16"/>
      <c r="H24" s="61"/>
      <c r="I24" s="72"/>
      <c r="J24" s="18"/>
    </row>
    <row r="25" spans="2:10">
      <c r="B25" s="22" t="s">
        <v>85</v>
      </c>
      <c r="C25" s="5"/>
      <c r="D25" s="6"/>
      <c r="E25" s="60"/>
      <c r="F25" s="5"/>
      <c r="G25" s="5"/>
      <c r="H25" s="60"/>
      <c r="I25" s="71"/>
      <c r="J25" s="7"/>
    </row>
    <row r="26" spans="2:10">
      <c r="B26" s="22" t="s">
        <v>88</v>
      </c>
      <c r="C26" s="5"/>
      <c r="D26" s="6"/>
      <c r="E26" s="60"/>
      <c r="F26" s="5"/>
      <c r="G26" s="5"/>
      <c r="H26" s="60"/>
      <c r="I26" s="71"/>
      <c r="J26" s="7"/>
    </row>
    <row r="27" spans="2:10">
      <c r="B27" s="23" t="s">
        <v>3</v>
      </c>
      <c r="C27" s="8"/>
      <c r="D27" s="9"/>
      <c r="E27" s="62"/>
      <c r="F27" s="8"/>
      <c r="G27" s="8"/>
      <c r="H27" s="62"/>
      <c r="I27" s="73"/>
      <c r="J27" s="7"/>
    </row>
    <row r="28" spans="2:10">
      <c r="B28" s="23" t="s">
        <v>18</v>
      </c>
      <c r="C28" s="8"/>
      <c r="D28" s="9"/>
      <c r="E28" s="62"/>
      <c r="F28" s="8"/>
      <c r="G28" s="8"/>
      <c r="H28" s="62"/>
      <c r="I28" s="73"/>
      <c r="J28" s="7"/>
    </row>
    <row r="29" spans="2:10">
      <c r="B29" s="23" t="s">
        <v>19</v>
      </c>
      <c r="C29" s="8"/>
      <c r="D29" s="9"/>
      <c r="E29" s="62"/>
      <c r="F29" s="8"/>
      <c r="G29" s="8"/>
      <c r="H29" s="62"/>
      <c r="I29" s="73"/>
      <c r="J29" s="7"/>
    </row>
    <row r="30" spans="2:10">
      <c r="B30" s="28" t="s">
        <v>4</v>
      </c>
      <c r="C30" s="52"/>
      <c r="D30" s="53"/>
      <c r="E30" s="63"/>
      <c r="F30" s="8"/>
      <c r="G30" s="8"/>
      <c r="H30" s="63"/>
      <c r="I30" s="73"/>
      <c r="J30" s="7"/>
    </row>
    <row r="31" spans="2:10">
      <c r="B31" s="28" t="s">
        <v>5</v>
      </c>
      <c r="C31" s="52"/>
      <c r="D31" s="53"/>
      <c r="E31" s="63"/>
      <c r="F31" s="8"/>
      <c r="G31" s="8"/>
      <c r="H31" s="63"/>
      <c r="I31" s="73"/>
      <c r="J31" s="7"/>
    </row>
    <row r="32" spans="2:10">
      <c r="B32" s="28" t="s">
        <v>62</v>
      </c>
      <c r="C32" s="8"/>
      <c r="D32" s="9"/>
      <c r="E32" s="62"/>
      <c r="F32" s="8"/>
      <c r="G32" s="8"/>
      <c r="H32" s="62"/>
      <c r="I32" s="73"/>
      <c r="J32" s="7"/>
    </row>
    <row r="33" spans="2:10">
      <c r="B33" s="23" t="s">
        <v>20</v>
      </c>
      <c r="C33" s="8"/>
      <c r="D33" s="9"/>
      <c r="E33" s="62"/>
      <c r="F33" s="8"/>
      <c r="G33" s="8"/>
      <c r="H33" s="62"/>
      <c r="I33" s="73"/>
      <c r="J33" s="7"/>
    </row>
    <row r="34" spans="2:10">
      <c r="B34" s="23" t="s">
        <v>44</v>
      </c>
      <c r="C34" s="8"/>
      <c r="D34" s="9"/>
      <c r="E34" s="62"/>
      <c r="F34" s="8"/>
      <c r="G34" s="8"/>
      <c r="H34" s="62"/>
      <c r="I34" s="73"/>
      <c r="J34" s="7"/>
    </row>
    <row r="35" spans="2:10">
      <c r="B35" s="28" t="s">
        <v>4</v>
      </c>
      <c r="C35" s="52"/>
      <c r="D35" s="53"/>
      <c r="E35" s="63"/>
      <c r="F35" s="8"/>
      <c r="G35" s="8"/>
      <c r="H35" s="63"/>
      <c r="I35" s="73"/>
      <c r="J35" s="7"/>
    </row>
    <row r="36" spans="2:10">
      <c r="B36" s="28" t="s">
        <v>5</v>
      </c>
      <c r="C36" s="52"/>
      <c r="D36" s="53"/>
      <c r="E36" s="63"/>
      <c r="F36" s="8"/>
      <c r="G36" s="8"/>
      <c r="H36" s="63"/>
      <c r="I36" s="73"/>
      <c r="J36" s="7"/>
    </row>
    <row r="37" spans="2:10">
      <c r="B37" s="23" t="s">
        <v>45</v>
      </c>
      <c r="C37" s="8"/>
      <c r="D37" s="11"/>
      <c r="E37" s="62"/>
      <c r="F37" s="8"/>
      <c r="G37" s="8"/>
      <c r="H37" s="62"/>
      <c r="I37" s="73"/>
      <c r="J37" s="7"/>
    </row>
    <row r="38" spans="2:10">
      <c r="B38" s="28" t="s">
        <v>4</v>
      </c>
      <c r="C38" s="52"/>
      <c r="D38" s="53"/>
      <c r="E38" s="63"/>
      <c r="F38" s="8"/>
      <c r="G38" s="8"/>
      <c r="H38" s="63"/>
      <c r="I38" s="73"/>
      <c r="J38" s="7"/>
    </row>
    <row r="39" spans="2:10">
      <c r="B39" s="28" t="s">
        <v>5</v>
      </c>
      <c r="C39" s="52"/>
      <c r="D39" s="53"/>
      <c r="E39" s="63"/>
      <c r="F39" s="8"/>
      <c r="G39" s="8"/>
      <c r="H39" s="63"/>
      <c r="I39" s="73"/>
      <c r="J39" s="7"/>
    </row>
    <row r="40" spans="2:10">
      <c r="B40" s="23" t="s">
        <v>6</v>
      </c>
      <c r="C40" s="8"/>
      <c r="D40" s="14"/>
      <c r="E40" s="62"/>
      <c r="F40" s="8"/>
      <c r="G40" s="8"/>
      <c r="H40" s="62"/>
      <c r="I40" s="73"/>
      <c r="J40" s="7"/>
    </row>
    <row r="41" spans="2:10">
      <c r="B41" s="23" t="s">
        <v>7</v>
      </c>
      <c r="C41" s="8"/>
      <c r="D41" s="11"/>
      <c r="E41" s="62"/>
      <c r="F41" s="8"/>
      <c r="G41" s="8"/>
      <c r="H41" s="62"/>
      <c r="I41" s="73"/>
      <c r="J41" s="7"/>
    </row>
    <row r="42" spans="2:10" ht="37.5">
      <c r="B42" s="23" t="s">
        <v>63</v>
      </c>
      <c r="C42" s="8"/>
      <c r="D42" s="11"/>
      <c r="E42" s="62"/>
      <c r="F42" s="8"/>
      <c r="G42" s="8"/>
      <c r="H42" s="62"/>
      <c r="I42" s="73"/>
      <c r="J42" s="7"/>
    </row>
    <row r="43" spans="2:10">
      <c r="B43" s="28" t="s">
        <v>21</v>
      </c>
      <c r="C43" s="8"/>
      <c r="D43" s="11"/>
      <c r="E43" s="62"/>
      <c r="F43" s="8"/>
      <c r="G43" s="8"/>
      <c r="H43" s="62"/>
      <c r="I43" s="73"/>
      <c r="J43" s="7"/>
    </row>
    <row r="44" spans="2:10">
      <c r="B44" s="28" t="s">
        <v>22</v>
      </c>
      <c r="C44" s="8"/>
      <c r="D44" s="11"/>
      <c r="E44" s="62"/>
      <c r="F44" s="8"/>
      <c r="G44" s="8"/>
      <c r="H44" s="62"/>
      <c r="I44" s="73"/>
      <c r="J44" s="7"/>
    </row>
    <row r="45" spans="2:10">
      <c r="B45" s="23" t="s">
        <v>86</v>
      </c>
      <c r="C45" s="8"/>
      <c r="D45" s="11"/>
      <c r="E45" s="62"/>
      <c r="F45" s="8"/>
      <c r="G45" s="8"/>
      <c r="H45" s="62"/>
      <c r="I45" s="73"/>
      <c r="J45" s="7"/>
    </row>
    <row r="46" spans="2:10">
      <c r="B46" s="28" t="s">
        <v>87</v>
      </c>
      <c r="C46" s="8"/>
      <c r="D46" s="11"/>
      <c r="E46" s="62"/>
      <c r="F46" s="8"/>
      <c r="G46" s="8"/>
      <c r="H46" s="62"/>
      <c r="I46" s="73"/>
      <c r="J46" s="7"/>
    </row>
    <row r="47" spans="2:10">
      <c r="B47" s="23" t="s">
        <v>58</v>
      </c>
      <c r="C47" s="8"/>
      <c r="D47" s="11"/>
      <c r="E47" s="62"/>
      <c r="F47" s="8"/>
      <c r="G47" s="8"/>
      <c r="H47" s="62"/>
      <c r="I47" s="73"/>
      <c r="J47" s="7"/>
    </row>
    <row r="48" spans="2:10" ht="37.5">
      <c r="B48" s="23" t="s">
        <v>65</v>
      </c>
      <c r="C48" s="8"/>
      <c r="D48" s="11"/>
      <c r="E48" s="62"/>
      <c r="F48" s="8"/>
      <c r="G48" s="8"/>
      <c r="H48" s="62"/>
      <c r="I48" s="73"/>
      <c r="J48" s="7"/>
    </row>
    <row r="49" spans="2:10">
      <c r="B49" s="23" t="s">
        <v>61</v>
      </c>
      <c r="C49" s="8"/>
      <c r="D49" s="11"/>
      <c r="E49" s="62"/>
      <c r="F49" s="8"/>
      <c r="G49" s="8"/>
      <c r="H49" s="62"/>
      <c r="I49" s="73"/>
      <c r="J49" s="7"/>
    </row>
    <row r="50" spans="2:10" ht="37.5">
      <c r="B50" s="45" t="s">
        <v>65</v>
      </c>
      <c r="C50" s="10"/>
      <c r="D50" s="13"/>
      <c r="E50" s="64"/>
      <c r="F50" s="10"/>
      <c r="G50" s="10"/>
      <c r="H50" s="64"/>
      <c r="I50" s="74"/>
      <c r="J50" s="3"/>
    </row>
    <row r="51" spans="2:10">
      <c r="B51" s="24" t="s">
        <v>75</v>
      </c>
      <c r="C51" s="25"/>
      <c r="D51" s="26"/>
      <c r="E51" s="65"/>
      <c r="F51" s="25"/>
      <c r="G51" s="25"/>
      <c r="H51" s="65"/>
      <c r="I51" s="75"/>
      <c r="J51" s="27"/>
    </row>
    <row r="52" spans="2:10">
      <c r="B52" s="22" t="s">
        <v>84</v>
      </c>
      <c r="C52" s="5"/>
      <c r="D52" s="6"/>
      <c r="E52" s="60"/>
      <c r="F52" s="5"/>
      <c r="G52" s="5"/>
      <c r="H52" s="60"/>
      <c r="I52" s="71"/>
      <c r="J52" s="7"/>
    </row>
    <row r="53" spans="2:10">
      <c r="B53" s="22" t="s">
        <v>83</v>
      </c>
      <c r="C53" s="5"/>
      <c r="D53" s="6"/>
      <c r="E53" s="60"/>
      <c r="F53" s="5"/>
      <c r="G53" s="5"/>
      <c r="H53" s="60"/>
      <c r="I53" s="71"/>
      <c r="J53" s="7"/>
    </row>
    <row r="54" spans="2:10">
      <c r="B54" s="22" t="s">
        <v>73</v>
      </c>
      <c r="C54" s="5"/>
      <c r="D54" s="6"/>
      <c r="E54" s="60"/>
      <c r="F54" s="5"/>
      <c r="G54" s="5"/>
      <c r="H54" s="60"/>
      <c r="I54" s="71"/>
      <c r="J54" s="7"/>
    </row>
    <row r="55" spans="2:10" ht="21" customHeight="1">
      <c r="B55" s="39" t="s">
        <v>2</v>
      </c>
      <c r="C55" s="55"/>
      <c r="D55" s="55"/>
      <c r="E55" s="66"/>
      <c r="F55" s="55"/>
      <c r="G55" s="55"/>
      <c r="H55" s="66"/>
      <c r="I55" s="76"/>
      <c r="J55" s="2"/>
    </row>
    <row r="56" spans="2:10" ht="24.75" customHeight="1">
      <c r="B56" s="35" t="s">
        <v>28</v>
      </c>
      <c r="C56" s="4"/>
      <c r="D56" s="4"/>
      <c r="E56" s="67"/>
      <c r="F56" s="56"/>
      <c r="G56" s="56"/>
      <c r="H56" s="67"/>
      <c r="I56" s="77"/>
      <c r="J56" s="54"/>
    </row>
    <row r="57" spans="2:10">
      <c r="B57" s="23" t="s">
        <v>43</v>
      </c>
      <c r="C57" s="8"/>
      <c r="D57" s="14"/>
      <c r="E57" s="62"/>
      <c r="F57" s="8"/>
      <c r="G57" s="8"/>
      <c r="H57" s="62"/>
      <c r="I57" s="73"/>
      <c r="J57" s="7"/>
    </row>
    <row r="58" spans="2:10">
      <c r="B58" s="23" t="s">
        <v>46</v>
      </c>
      <c r="C58" s="8"/>
      <c r="D58" s="11"/>
      <c r="E58" s="62"/>
      <c r="F58" s="8"/>
      <c r="G58" s="8"/>
      <c r="H58" s="62"/>
      <c r="I58" s="73"/>
      <c r="J58" s="7"/>
    </row>
    <row r="59" spans="2:10">
      <c r="B59" s="23" t="s">
        <v>47</v>
      </c>
      <c r="C59" s="8"/>
      <c r="D59" s="11"/>
      <c r="E59" s="62"/>
      <c r="F59" s="8"/>
      <c r="G59" s="8"/>
      <c r="H59" s="62"/>
      <c r="I59" s="73"/>
      <c r="J59" s="7"/>
    </row>
    <row r="60" spans="2:10">
      <c r="B60" s="28" t="s">
        <v>21</v>
      </c>
      <c r="C60" s="8"/>
      <c r="D60" s="11"/>
      <c r="E60" s="62"/>
      <c r="F60" s="8"/>
      <c r="G60" s="8"/>
      <c r="H60" s="62"/>
      <c r="I60" s="73"/>
      <c r="J60" s="7"/>
    </row>
    <row r="61" spans="2:10">
      <c r="B61" s="28" t="s">
        <v>22</v>
      </c>
      <c r="C61" s="8"/>
      <c r="D61" s="11"/>
      <c r="E61" s="62"/>
      <c r="F61" s="8"/>
      <c r="G61" s="8"/>
      <c r="H61" s="62"/>
      <c r="I61" s="73"/>
      <c r="J61" s="7"/>
    </row>
    <row r="62" spans="2:10">
      <c r="B62" s="23" t="s">
        <v>48</v>
      </c>
      <c r="C62" s="8"/>
      <c r="D62" s="11"/>
      <c r="E62" s="62"/>
      <c r="F62" s="8"/>
      <c r="G62" s="8"/>
      <c r="H62" s="62"/>
      <c r="I62" s="73"/>
      <c r="J62" s="7"/>
    </row>
    <row r="63" spans="2:10">
      <c r="B63" s="23" t="s">
        <v>23</v>
      </c>
      <c r="C63" s="8"/>
      <c r="D63" s="11"/>
      <c r="E63" s="62"/>
      <c r="F63" s="8"/>
      <c r="G63" s="8"/>
      <c r="H63" s="62"/>
      <c r="I63" s="73"/>
      <c r="J63" s="7"/>
    </row>
    <row r="64" spans="2:10">
      <c r="B64" s="28" t="s">
        <v>21</v>
      </c>
      <c r="C64" s="8"/>
      <c r="D64" s="11"/>
      <c r="E64" s="62"/>
      <c r="F64" s="8"/>
      <c r="G64" s="8"/>
      <c r="H64" s="62"/>
      <c r="I64" s="73"/>
      <c r="J64" s="7"/>
    </row>
    <row r="65" spans="2:10">
      <c r="B65" s="28" t="s">
        <v>22</v>
      </c>
      <c r="C65" s="8"/>
      <c r="D65" s="11"/>
      <c r="E65" s="62"/>
      <c r="F65" s="8"/>
      <c r="G65" s="8"/>
      <c r="H65" s="62"/>
      <c r="I65" s="73"/>
      <c r="J65" s="7"/>
    </row>
    <row r="66" spans="2:10" ht="40.5">
      <c r="B66" s="23" t="s">
        <v>78</v>
      </c>
      <c r="C66" s="8"/>
      <c r="D66" s="11"/>
      <c r="E66" s="62"/>
      <c r="F66" s="8"/>
      <c r="G66" s="8"/>
      <c r="H66" s="62"/>
      <c r="I66" s="73"/>
      <c r="J66" s="7"/>
    </row>
    <row r="67" spans="2:10">
      <c r="B67" s="28" t="s">
        <v>4</v>
      </c>
      <c r="C67" s="52"/>
      <c r="D67" s="53"/>
      <c r="E67" s="63"/>
      <c r="F67" s="8"/>
      <c r="G67" s="8"/>
      <c r="H67" s="63"/>
      <c r="I67" s="73"/>
      <c r="J67" s="7"/>
    </row>
    <row r="68" spans="2:10">
      <c r="B68" s="28" t="s">
        <v>5</v>
      </c>
      <c r="C68" s="52"/>
      <c r="D68" s="53"/>
      <c r="E68" s="63"/>
      <c r="F68" s="8"/>
      <c r="G68" s="8"/>
      <c r="H68" s="63"/>
      <c r="I68" s="73"/>
      <c r="J68" s="7"/>
    </row>
    <row r="69" spans="2:10">
      <c r="B69" s="23" t="s">
        <v>26</v>
      </c>
      <c r="C69" s="8"/>
      <c r="D69" s="11"/>
      <c r="E69" s="62"/>
      <c r="F69" s="8"/>
      <c r="G69" s="8"/>
      <c r="H69" s="62"/>
      <c r="I69" s="73"/>
      <c r="J69" s="7"/>
    </row>
    <row r="70" spans="2:10">
      <c r="B70" s="28" t="s">
        <v>25</v>
      </c>
      <c r="C70" s="8"/>
      <c r="D70" s="11"/>
      <c r="E70" s="62"/>
      <c r="F70" s="8"/>
      <c r="G70" s="8"/>
      <c r="H70" s="62"/>
      <c r="I70" s="73"/>
      <c r="J70" s="7"/>
    </row>
    <row r="71" spans="2:10">
      <c r="B71" s="23" t="s">
        <v>24</v>
      </c>
      <c r="C71" s="8"/>
      <c r="D71" s="11"/>
      <c r="E71" s="62"/>
      <c r="F71" s="8"/>
      <c r="G71" s="8"/>
      <c r="H71" s="62"/>
      <c r="I71" s="73"/>
      <c r="J71" s="7"/>
    </row>
    <row r="72" spans="2:10">
      <c r="B72" s="28" t="s">
        <v>21</v>
      </c>
      <c r="C72" s="8"/>
      <c r="D72" s="11"/>
      <c r="E72" s="62"/>
      <c r="F72" s="8"/>
      <c r="G72" s="8"/>
      <c r="H72" s="62"/>
      <c r="I72" s="73"/>
      <c r="J72" s="7"/>
    </row>
    <row r="73" spans="2:10">
      <c r="B73" s="23" t="s">
        <v>49</v>
      </c>
      <c r="C73" s="8"/>
      <c r="D73" s="11"/>
      <c r="E73" s="62"/>
      <c r="F73" s="8"/>
      <c r="G73" s="8"/>
      <c r="H73" s="62"/>
      <c r="I73" s="73"/>
      <c r="J73" s="7"/>
    </row>
    <row r="74" spans="2:10">
      <c r="B74" s="28" t="s">
        <v>21</v>
      </c>
      <c r="C74" s="8"/>
      <c r="D74" s="11"/>
      <c r="E74" s="62"/>
      <c r="F74" s="8"/>
      <c r="G74" s="8"/>
      <c r="H74" s="62"/>
      <c r="I74" s="73"/>
      <c r="J74" s="7"/>
    </row>
    <row r="75" spans="2:10">
      <c r="B75" s="28" t="s">
        <v>22</v>
      </c>
      <c r="C75" s="8"/>
      <c r="D75" s="11"/>
      <c r="E75" s="62"/>
      <c r="F75" s="8"/>
      <c r="G75" s="8"/>
      <c r="H75" s="62"/>
      <c r="I75" s="73"/>
      <c r="J75" s="7"/>
    </row>
    <row r="76" spans="2:10">
      <c r="B76" s="23" t="s">
        <v>50</v>
      </c>
      <c r="C76" s="8"/>
      <c r="D76" s="11"/>
      <c r="E76" s="62"/>
      <c r="F76" s="8"/>
      <c r="G76" s="8"/>
      <c r="H76" s="62"/>
      <c r="I76" s="73"/>
      <c r="J76" s="7"/>
    </row>
    <row r="77" spans="2:10">
      <c r="B77" s="28" t="s">
        <v>21</v>
      </c>
      <c r="C77" s="8"/>
      <c r="D77" s="11"/>
      <c r="E77" s="62"/>
      <c r="F77" s="8"/>
      <c r="G77" s="8"/>
      <c r="H77" s="62"/>
      <c r="I77" s="73"/>
      <c r="J77" s="7"/>
    </row>
    <row r="78" spans="2:10">
      <c r="B78" s="28" t="s">
        <v>22</v>
      </c>
      <c r="C78" s="8"/>
      <c r="D78" s="11"/>
      <c r="E78" s="62"/>
      <c r="F78" s="8"/>
      <c r="G78" s="8"/>
      <c r="H78" s="62"/>
      <c r="I78" s="73"/>
      <c r="J78" s="7"/>
    </row>
    <row r="79" spans="2:10">
      <c r="B79" s="23" t="s">
        <v>51</v>
      </c>
      <c r="C79" s="8"/>
      <c r="D79" s="11"/>
      <c r="E79" s="62"/>
      <c r="F79" s="8"/>
      <c r="G79" s="8"/>
      <c r="H79" s="62"/>
      <c r="I79" s="73"/>
      <c r="J79" s="7"/>
    </row>
    <row r="80" spans="2:10">
      <c r="B80" s="23" t="s">
        <v>52</v>
      </c>
      <c r="C80" s="8"/>
      <c r="D80" s="11"/>
      <c r="E80" s="62"/>
      <c r="F80" s="8"/>
      <c r="G80" s="8"/>
      <c r="H80" s="62"/>
      <c r="I80" s="73"/>
      <c r="J80" s="7"/>
    </row>
    <row r="81" spans="2:10">
      <c r="B81" s="23" t="s">
        <v>23</v>
      </c>
      <c r="C81" s="8"/>
      <c r="D81" s="11"/>
      <c r="E81" s="62"/>
      <c r="F81" s="8"/>
      <c r="G81" s="8"/>
      <c r="H81" s="62"/>
      <c r="I81" s="73"/>
      <c r="J81" s="7"/>
    </row>
    <row r="82" spans="2:10">
      <c r="B82" s="23" t="s">
        <v>53</v>
      </c>
      <c r="C82" s="8"/>
      <c r="D82" s="11"/>
      <c r="E82" s="62"/>
      <c r="F82" s="8"/>
      <c r="G82" s="8"/>
      <c r="H82" s="62"/>
      <c r="I82" s="73"/>
      <c r="J82" s="7"/>
    </row>
    <row r="83" spans="2:10">
      <c r="B83" s="28" t="s">
        <v>21</v>
      </c>
      <c r="C83" s="8"/>
      <c r="D83" s="11"/>
      <c r="E83" s="62"/>
      <c r="F83" s="8"/>
      <c r="G83" s="8"/>
      <c r="H83" s="62"/>
      <c r="I83" s="73"/>
      <c r="J83" s="7"/>
    </row>
    <row r="84" spans="2:10">
      <c r="B84" s="28" t="s">
        <v>22</v>
      </c>
      <c r="C84" s="8"/>
      <c r="D84" s="11"/>
      <c r="E84" s="62"/>
      <c r="F84" s="8"/>
      <c r="G84" s="8"/>
      <c r="H84" s="62"/>
      <c r="I84" s="73"/>
      <c r="J84" s="7"/>
    </row>
    <row r="85" spans="2:10">
      <c r="B85" s="23" t="s">
        <v>26</v>
      </c>
      <c r="C85" s="8"/>
      <c r="D85" s="11"/>
      <c r="E85" s="62"/>
      <c r="F85" s="8"/>
      <c r="G85" s="8"/>
      <c r="H85" s="62"/>
      <c r="I85" s="73"/>
      <c r="J85" s="7"/>
    </row>
    <row r="86" spans="2:10">
      <c r="B86" s="23" t="s">
        <v>53</v>
      </c>
      <c r="C86" s="8"/>
      <c r="D86" s="11"/>
      <c r="E86" s="62"/>
      <c r="F86" s="8"/>
      <c r="G86" s="8"/>
      <c r="H86" s="62"/>
      <c r="I86" s="73"/>
      <c r="J86" s="7"/>
    </row>
    <row r="87" spans="2:10">
      <c r="B87" s="28" t="s">
        <v>27</v>
      </c>
      <c r="C87" s="8"/>
      <c r="D87" s="11"/>
      <c r="E87" s="62"/>
      <c r="F87" s="8"/>
      <c r="G87" s="8"/>
      <c r="H87" s="62"/>
      <c r="I87" s="73"/>
      <c r="J87" s="7"/>
    </row>
    <row r="88" spans="2:10">
      <c r="B88" s="23" t="s">
        <v>24</v>
      </c>
      <c r="C88" s="8"/>
      <c r="D88" s="11"/>
      <c r="E88" s="62"/>
      <c r="F88" s="8"/>
      <c r="G88" s="8"/>
      <c r="H88" s="62"/>
      <c r="I88" s="73"/>
      <c r="J88" s="7"/>
    </row>
    <row r="89" spans="2:10">
      <c r="B89" s="23" t="s">
        <v>53</v>
      </c>
      <c r="C89" s="8"/>
      <c r="D89" s="11"/>
      <c r="E89" s="62"/>
      <c r="F89" s="8"/>
      <c r="G89" s="8"/>
      <c r="H89" s="62"/>
      <c r="I89" s="73"/>
      <c r="J89" s="7"/>
    </row>
    <row r="90" spans="2:10">
      <c r="B90" s="28" t="s">
        <v>27</v>
      </c>
      <c r="C90" s="8"/>
      <c r="D90" s="11"/>
      <c r="E90" s="62"/>
      <c r="F90" s="8"/>
      <c r="G90" s="8"/>
      <c r="H90" s="62"/>
      <c r="I90" s="73"/>
      <c r="J90" s="7"/>
    </row>
    <row r="91" spans="2:10">
      <c r="B91" s="23" t="s">
        <v>54</v>
      </c>
      <c r="C91" s="8"/>
      <c r="D91" s="11"/>
      <c r="E91" s="62"/>
      <c r="F91" s="8"/>
      <c r="G91" s="8"/>
      <c r="H91" s="62"/>
      <c r="I91" s="73"/>
      <c r="J91" s="7"/>
    </row>
    <row r="92" spans="2:10">
      <c r="B92" s="23" t="s">
        <v>23</v>
      </c>
      <c r="C92" s="8"/>
      <c r="D92" s="11"/>
      <c r="E92" s="62"/>
      <c r="F92" s="8"/>
      <c r="G92" s="8"/>
      <c r="H92" s="62"/>
      <c r="I92" s="73"/>
      <c r="J92" s="7"/>
    </row>
    <row r="93" spans="2:10">
      <c r="B93" s="23" t="s">
        <v>55</v>
      </c>
      <c r="C93" s="8"/>
      <c r="D93" s="11"/>
      <c r="E93" s="62"/>
      <c r="F93" s="8"/>
      <c r="G93" s="8"/>
      <c r="H93" s="62"/>
      <c r="I93" s="73"/>
      <c r="J93" s="7"/>
    </row>
    <row r="94" spans="2:10">
      <c r="B94" s="28" t="s">
        <v>21</v>
      </c>
      <c r="C94" s="8"/>
      <c r="D94" s="11"/>
      <c r="E94" s="62"/>
      <c r="F94" s="8"/>
      <c r="G94" s="8"/>
      <c r="H94" s="62"/>
      <c r="I94" s="73"/>
      <c r="J94" s="7"/>
    </row>
    <row r="95" spans="2:10">
      <c r="B95" s="28" t="s">
        <v>22</v>
      </c>
      <c r="C95" s="8"/>
      <c r="D95" s="11"/>
      <c r="E95" s="62"/>
      <c r="F95" s="8"/>
      <c r="G95" s="8"/>
      <c r="H95" s="62"/>
      <c r="I95" s="73"/>
      <c r="J95" s="7"/>
    </row>
    <row r="96" spans="2:10">
      <c r="B96" s="23" t="s">
        <v>26</v>
      </c>
      <c r="C96" s="8"/>
      <c r="D96" s="11"/>
      <c r="E96" s="62"/>
      <c r="F96" s="8"/>
      <c r="G96" s="8"/>
      <c r="H96" s="62"/>
      <c r="I96" s="73"/>
      <c r="J96" s="7"/>
    </row>
    <row r="97" spans="2:10">
      <c r="B97" s="23" t="s">
        <v>56</v>
      </c>
      <c r="C97" s="8"/>
      <c r="D97" s="11"/>
      <c r="E97" s="62"/>
      <c r="F97" s="8"/>
      <c r="G97" s="8"/>
      <c r="H97" s="62"/>
      <c r="I97" s="73"/>
      <c r="J97" s="7"/>
    </row>
    <row r="98" spans="2:10">
      <c r="B98" s="28" t="s">
        <v>27</v>
      </c>
      <c r="C98" s="8"/>
      <c r="D98" s="11"/>
      <c r="E98" s="62"/>
      <c r="F98" s="8"/>
      <c r="G98" s="8"/>
      <c r="H98" s="62"/>
      <c r="I98" s="73"/>
      <c r="J98" s="7"/>
    </row>
    <row r="99" spans="2:10">
      <c r="B99" s="23" t="s">
        <v>24</v>
      </c>
      <c r="C99" s="8"/>
      <c r="D99" s="11"/>
      <c r="E99" s="62"/>
      <c r="F99" s="8"/>
      <c r="G99" s="8"/>
      <c r="H99" s="62"/>
      <c r="I99" s="73"/>
      <c r="J99" s="7"/>
    </row>
    <row r="100" spans="2:10">
      <c r="B100" s="23" t="s">
        <v>56</v>
      </c>
      <c r="C100" s="8"/>
      <c r="D100" s="11"/>
      <c r="E100" s="62"/>
      <c r="F100" s="8"/>
      <c r="G100" s="8"/>
      <c r="H100" s="62"/>
      <c r="I100" s="73"/>
      <c r="J100" s="7"/>
    </row>
    <row r="101" spans="2:10">
      <c r="B101" s="28" t="s">
        <v>27</v>
      </c>
      <c r="C101" s="8"/>
      <c r="D101" s="11"/>
      <c r="E101" s="62"/>
      <c r="F101" s="8"/>
      <c r="G101" s="8"/>
      <c r="H101" s="62"/>
      <c r="I101" s="73"/>
      <c r="J101" s="7"/>
    </row>
    <row r="102" spans="2:10">
      <c r="B102" s="23" t="s">
        <v>58</v>
      </c>
      <c r="C102" s="8"/>
      <c r="D102" s="11"/>
      <c r="E102" s="62"/>
      <c r="F102" s="8"/>
      <c r="G102" s="8"/>
      <c r="H102" s="62"/>
      <c r="I102" s="73"/>
      <c r="J102" s="7"/>
    </row>
    <row r="103" spans="2:10">
      <c r="B103" s="23" t="s">
        <v>57</v>
      </c>
      <c r="C103" s="8"/>
      <c r="D103" s="11"/>
      <c r="E103" s="62"/>
      <c r="F103" s="8"/>
      <c r="G103" s="8"/>
      <c r="H103" s="62"/>
      <c r="I103" s="73"/>
      <c r="J103" s="7"/>
    </row>
    <row r="104" spans="2:10" ht="37.5">
      <c r="B104" s="23" t="s">
        <v>59</v>
      </c>
      <c r="C104" s="8"/>
      <c r="D104" s="11"/>
      <c r="E104" s="62"/>
      <c r="F104" s="8"/>
      <c r="G104" s="8"/>
      <c r="H104" s="62"/>
      <c r="I104" s="73"/>
      <c r="J104" s="7"/>
    </row>
    <row r="105" spans="2:10">
      <c r="B105" s="23" t="s">
        <v>60</v>
      </c>
      <c r="C105" s="8"/>
      <c r="D105" s="11"/>
      <c r="E105" s="62"/>
      <c r="F105" s="8"/>
      <c r="G105" s="8"/>
      <c r="H105" s="62"/>
      <c r="I105" s="73"/>
      <c r="J105" s="7"/>
    </row>
    <row r="106" spans="2:10" ht="37.5">
      <c r="B106" s="23" t="s">
        <v>59</v>
      </c>
      <c r="C106" s="8"/>
      <c r="D106" s="11"/>
      <c r="E106" s="62"/>
      <c r="F106" s="8"/>
      <c r="G106" s="8"/>
      <c r="H106" s="62"/>
      <c r="I106" s="73"/>
      <c r="J106" s="7"/>
    </row>
    <row r="107" spans="2:10">
      <c r="B107" s="23" t="s">
        <v>61</v>
      </c>
      <c r="C107" s="8"/>
      <c r="D107" s="11"/>
      <c r="E107" s="62"/>
      <c r="F107" s="8"/>
      <c r="G107" s="8"/>
      <c r="H107" s="62"/>
      <c r="I107" s="73"/>
      <c r="J107" s="7"/>
    </row>
    <row r="108" spans="2:10" ht="37.5">
      <c r="B108" s="23" t="s">
        <v>59</v>
      </c>
      <c r="C108" s="8"/>
      <c r="D108" s="11"/>
      <c r="E108" s="62"/>
      <c r="F108" s="8"/>
      <c r="G108" s="8"/>
      <c r="H108" s="62"/>
      <c r="I108" s="73"/>
      <c r="J108" s="7"/>
    </row>
    <row r="109" spans="2:10">
      <c r="B109" s="22" t="s">
        <v>2</v>
      </c>
      <c r="C109" s="8"/>
      <c r="D109" s="11"/>
      <c r="E109" s="62"/>
      <c r="F109" s="8"/>
      <c r="G109" s="8"/>
      <c r="H109" s="62"/>
      <c r="I109" s="73"/>
      <c r="J109" s="7"/>
    </row>
    <row r="110" spans="2:10">
      <c r="B110" s="29" t="s">
        <v>1</v>
      </c>
      <c r="C110" s="10"/>
      <c r="D110" s="13"/>
      <c r="E110" s="64"/>
      <c r="F110" s="10"/>
      <c r="G110" s="10"/>
      <c r="H110" s="64"/>
      <c r="I110" s="74"/>
      <c r="J110" s="3"/>
    </row>
    <row r="111" spans="2:10">
      <c r="B111" s="24" t="s">
        <v>76</v>
      </c>
      <c r="C111" s="25"/>
      <c r="D111" s="26"/>
      <c r="E111" s="65"/>
      <c r="F111" s="25"/>
      <c r="G111" s="25"/>
      <c r="H111" s="65"/>
      <c r="I111" s="75"/>
      <c r="J111" s="27"/>
    </row>
    <row r="112" spans="2:10">
      <c r="B112" s="22" t="s">
        <v>71</v>
      </c>
      <c r="C112" s="5"/>
      <c r="D112" s="6"/>
      <c r="E112" s="60"/>
      <c r="F112" s="5"/>
      <c r="G112" s="5"/>
      <c r="H112" s="60"/>
      <c r="I112" s="71"/>
      <c r="J112" s="7"/>
    </row>
    <row r="113" spans="2:10">
      <c r="B113" s="22" t="s">
        <v>72</v>
      </c>
      <c r="C113" s="5"/>
      <c r="D113" s="6"/>
      <c r="E113" s="60"/>
      <c r="F113" s="5"/>
      <c r="G113" s="5"/>
      <c r="H113" s="60"/>
      <c r="I113" s="71"/>
      <c r="J113" s="7"/>
    </row>
    <row r="114" spans="2:10" ht="20.25" customHeight="1">
      <c r="B114" s="58" t="s">
        <v>2</v>
      </c>
      <c r="C114" s="55"/>
      <c r="D114" s="55"/>
      <c r="E114" s="66"/>
      <c r="F114" s="55"/>
      <c r="G114" s="55"/>
      <c r="H114" s="66"/>
      <c r="I114" s="76"/>
      <c r="J114" s="38"/>
    </row>
    <row r="115" spans="2:10" ht="22.5" customHeight="1">
      <c r="B115" s="57" t="s">
        <v>28</v>
      </c>
      <c r="C115" s="4"/>
      <c r="D115" s="4"/>
      <c r="E115" s="67"/>
      <c r="F115" s="56"/>
      <c r="G115" s="56"/>
      <c r="H115" s="67"/>
      <c r="I115" s="77"/>
      <c r="J115" s="2"/>
    </row>
    <row r="116" spans="2:10" ht="32.25">
      <c r="B116" s="36" t="s">
        <v>77</v>
      </c>
      <c r="C116" s="42" t="s">
        <v>29</v>
      </c>
      <c r="D116" s="34"/>
      <c r="E116" s="42" t="s">
        <v>64</v>
      </c>
      <c r="F116" s="34"/>
      <c r="G116" s="42" t="s">
        <v>30</v>
      </c>
      <c r="H116" s="34"/>
      <c r="I116" s="43" t="s">
        <v>42</v>
      </c>
      <c r="J116" s="44"/>
    </row>
    <row r="117" spans="2:10" ht="33" customHeight="1">
      <c r="B117" s="35"/>
      <c r="C117" s="42" t="s">
        <v>66</v>
      </c>
      <c r="D117" s="34"/>
      <c r="E117" s="42" t="s">
        <v>68</v>
      </c>
      <c r="F117" s="30"/>
      <c r="G117" s="42" t="s">
        <v>67</v>
      </c>
      <c r="H117" s="30"/>
      <c r="I117" s="37"/>
      <c r="J117" s="31"/>
    </row>
    <row r="118" spans="2:10">
      <c r="B118" s="46" t="s">
        <v>43</v>
      </c>
      <c r="C118" s="47"/>
      <c r="D118" s="48"/>
      <c r="E118" s="68"/>
      <c r="F118" s="48"/>
      <c r="G118" s="47"/>
      <c r="H118" s="69"/>
      <c r="I118" s="78"/>
      <c r="J118" s="49"/>
    </row>
    <row r="119" spans="2:10">
      <c r="B119" s="23" t="s">
        <v>46</v>
      </c>
      <c r="C119" s="8"/>
      <c r="D119" s="11"/>
      <c r="E119" s="62"/>
      <c r="F119" s="8"/>
      <c r="G119" s="8"/>
      <c r="H119" s="62"/>
      <c r="I119" s="79"/>
      <c r="J119" s="7"/>
    </row>
    <row r="120" spans="2:10">
      <c r="B120" s="23" t="s">
        <v>47</v>
      </c>
      <c r="C120" s="8"/>
      <c r="D120" s="11"/>
      <c r="E120" s="62"/>
      <c r="F120" s="8"/>
      <c r="G120" s="8"/>
      <c r="H120" s="62"/>
      <c r="I120" s="79"/>
      <c r="J120" s="7"/>
    </row>
    <row r="121" spans="2:10">
      <c r="B121" s="28" t="s">
        <v>21</v>
      </c>
      <c r="C121" s="8"/>
      <c r="D121" s="11"/>
      <c r="E121" s="62"/>
      <c r="F121" s="8"/>
      <c r="G121" s="8"/>
      <c r="H121" s="62"/>
      <c r="I121" s="79"/>
      <c r="J121" s="7"/>
    </row>
    <row r="122" spans="2:10">
      <c r="B122" s="28" t="s">
        <v>22</v>
      </c>
      <c r="C122" s="8"/>
      <c r="D122" s="11"/>
      <c r="E122" s="62"/>
      <c r="F122" s="8"/>
      <c r="G122" s="8"/>
      <c r="H122" s="62"/>
      <c r="I122" s="79"/>
      <c r="J122" s="7"/>
    </row>
    <row r="123" spans="2:10">
      <c r="B123" s="23" t="s">
        <v>48</v>
      </c>
      <c r="C123" s="8"/>
      <c r="D123" s="11"/>
      <c r="E123" s="62"/>
      <c r="F123" s="8"/>
      <c r="G123" s="8"/>
      <c r="H123" s="62"/>
      <c r="I123" s="79"/>
      <c r="J123" s="7"/>
    </row>
    <row r="124" spans="2:10">
      <c r="B124" s="23" t="s">
        <v>23</v>
      </c>
      <c r="C124" s="8"/>
      <c r="D124" s="11"/>
      <c r="E124" s="62"/>
      <c r="F124" s="8"/>
      <c r="G124" s="8"/>
      <c r="H124" s="62"/>
      <c r="I124" s="79"/>
      <c r="J124" s="7"/>
    </row>
    <row r="125" spans="2:10">
      <c r="B125" s="28" t="s">
        <v>21</v>
      </c>
      <c r="C125" s="8"/>
      <c r="D125" s="11"/>
      <c r="E125" s="62"/>
      <c r="F125" s="8"/>
      <c r="G125" s="8"/>
      <c r="H125" s="62"/>
      <c r="I125" s="79"/>
      <c r="J125" s="7"/>
    </row>
    <row r="126" spans="2:10">
      <c r="B126" s="28" t="s">
        <v>22</v>
      </c>
      <c r="C126" s="8"/>
      <c r="D126" s="11"/>
      <c r="E126" s="62"/>
      <c r="F126" s="8"/>
      <c r="G126" s="8"/>
      <c r="H126" s="62"/>
      <c r="I126" s="79"/>
      <c r="J126" s="7"/>
    </row>
    <row r="127" spans="2:10" ht="40.5">
      <c r="B127" s="23" t="s">
        <v>78</v>
      </c>
      <c r="C127" s="8"/>
      <c r="D127" s="11"/>
      <c r="E127" s="62"/>
      <c r="F127" s="8"/>
      <c r="G127" s="8"/>
      <c r="H127" s="62"/>
      <c r="I127" s="79"/>
      <c r="J127" s="7"/>
    </row>
    <row r="128" spans="2:10">
      <c r="B128" s="28" t="s">
        <v>4</v>
      </c>
      <c r="C128" s="52"/>
      <c r="D128" s="53"/>
      <c r="E128" s="63"/>
      <c r="F128" s="8"/>
      <c r="G128" s="8"/>
      <c r="H128" s="62"/>
      <c r="I128" s="79"/>
      <c r="J128" s="7"/>
    </row>
    <row r="129" spans="2:10">
      <c r="B129" s="28" t="s">
        <v>5</v>
      </c>
      <c r="C129" s="52"/>
      <c r="D129" s="53"/>
      <c r="E129" s="63"/>
      <c r="F129" s="8"/>
      <c r="G129" s="8"/>
      <c r="H129" s="62"/>
      <c r="I129" s="79"/>
      <c r="J129" s="7"/>
    </row>
    <row r="130" spans="2:10">
      <c r="B130" s="23" t="s">
        <v>26</v>
      </c>
      <c r="C130" s="8"/>
      <c r="D130" s="11"/>
      <c r="E130" s="62"/>
      <c r="F130" s="8"/>
      <c r="G130" s="8"/>
      <c r="H130" s="62"/>
      <c r="I130" s="79"/>
      <c r="J130" s="7"/>
    </row>
    <row r="131" spans="2:10">
      <c r="B131" s="28" t="s">
        <v>25</v>
      </c>
      <c r="C131" s="8"/>
      <c r="D131" s="11"/>
      <c r="E131" s="62"/>
      <c r="F131" s="8"/>
      <c r="G131" s="8"/>
      <c r="H131" s="62"/>
      <c r="I131" s="79"/>
      <c r="J131" s="7"/>
    </row>
    <row r="132" spans="2:10">
      <c r="B132" s="23" t="s">
        <v>24</v>
      </c>
      <c r="C132" s="8"/>
      <c r="D132" s="11"/>
      <c r="E132" s="62"/>
      <c r="F132" s="8"/>
      <c r="G132" s="8"/>
      <c r="H132" s="62"/>
      <c r="I132" s="79"/>
      <c r="J132" s="7"/>
    </row>
    <row r="133" spans="2:10">
      <c r="B133" s="28" t="s">
        <v>21</v>
      </c>
      <c r="C133" s="8"/>
      <c r="D133" s="11"/>
      <c r="E133" s="62"/>
      <c r="F133" s="8"/>
      <c r="G133" s="8"/>
      <c r="H133" s="62"/>
      <c r="I133" s="79"/>
      <c r="J133" s="7"/>
    </row>
    <row r="134" spans="2:10">
      <c r="B134" s="23" t="s">
        <v>49</v>
      </c>
      <c r="C134" s="8"/>
      <c r="D134" s="11"/>
      <c r="E134" s="62"/>
      <c r="F134" s="8"/>
      <c r="G134" s="8"/>
      <c r="H134" s="62"/>
      <c r="I134" s="79"/>
      <c r="J134" s="7"/>
    </row>
    <row r="135" spans="2:10">
      <c r="B135" s="28" t="s">
        <v>21</v>
      </c>
      <c r="C135" s="8"/>
      <c r="D135" s="11"/>
      <c r="E135" s="62"/>
      <c r="F135" s="8"/>
      <c r="G135" s="8"/>
      <c r="H135" s="62"/>
      <c r="I135" s="79"/>
      <c r="J135" s="7"/>
    </row>
    <row r="136" spans="2:10">
      <c r="B136" s="28" t="s">
        <v>22</v>
      </c>
      <c r="C136" s="8"/>
      <c r="D136" s="11"/>
      <c r="E136" s="62"/>
      <c r="F136" s="8"/>
      <c r="G136" s="8"/>
      <c r="H136" s="62"/>
      <c r="I136" s="79"/>
      <c r="J136" s="7"/>
    </row>
    <row r="137" spans="2:10">
      <c r="B137" s="23" t="s">
        <v>50</v>
      </c>
      <c r="C137" s="8"/>
      <c r="D137" s="11"/>
      <c r="E137" s="62"/>
      <c r="F137" s="8"/>
      <c r="G137" s="8"/>
      <c r="H137" s="62"/>
      <c r="I137" s="79"/>
      <c r="J137" s="7"/>
    </row>
    <row r="138" spans="2:10">
      <c r="B138" s="28" t="s">
        <v>21</v>
      </c>
      <c r="C138" s="8"/>
      <c r="D138" s="11"/>
      <c r="E138" s="62"/>
      <c r="F138" s="8"/>
      <c r="G138" s="8"/>
      <c r="H138" s="62"/>
      <c r="I138" s="79"/>
      <c r="J138" s="7"/>
    </row>
    <row r="139" spans="2:10">
      <c r="B139" s="28" t="s">
        <v>22</v>
      </c>
      <c r="C139" s="8"/>
      <c r="D139" s="11"/>
      <c r="E139" s="62"/>
      <c r="F139" s="8"/>
      <c r="G139" s="8"/>
      <c r="H139" s="62"/>
      <c r="I139" s="79"/>
      <c r="J139" s="7"/>
    </row>
    <row r="140" spans="2:10">
      <c r="B140" s="23" t="s">
        <v>51</v>
      </c>
      <c r="C140" s="8"/>
      <c r="D140" s="11"/>
      <c r="E140" s="62"/>
      <c r="F140" s="8"/>
      <c r="G140" s="8"/>
      <c r="H140" s="62"/>
      <c r="I140" s="79"/>
      <c r="J140" s="7"/>
    </row>
    <row r="141" spans="2:10">
      <c r="B141" s="23" t="s">
        <v>52</v>
      </c>
      <c r="C141" s="8"/>
      <c r="D141" s="11"/>
      <c r="E141" s="62"/>
      <c r="F141" s="8"/>
      <c r="G141" s="8"/>
      <c r="H141" s="62"/>
      <c r="I141" s="79"/>
      <c r="J141" s="7"/>
    </row>
    <row r="142" spans="2:10">
      <c r="B142" s="23" t="s">
        <v>23</v>
      </c>
      <c r="C142" s="8"/>
      <c r="D142" s="11"/>
      <c r="E142" s="62"/>
      <c r="F142" s="8"/>
      <c r="G142" s="8"/>
      <c r="H142" s="62"/>
      <c r="I142" s="79"/>
      <c r="J142" s="7"/>
    </row>
    <row r="143" spans="2:10">
      <c r="B143" s="23" t="s">
        <v>53</v>
      </c>
      <c r="C143" s="8"/>
      <c r="D143" s="11"/>
      <c r="E143" s="62"/>
      <c r="F143" s="8"/>
      <c r="G143" s="8"/>
      <c r="H143" s="62"/>
      <c r="I143" s="79"/>
      <c r="J143" s="7"/>
    </row>
    <row r="144" spans="2:10">
      <c r="B144" s="28" t="s">
        <v>21</v>
      </c>
      <c r="C144" s="8"/>
      <c r="D144" s="11"/>
      <c r="E144" s="62"/>
      <c r="F144" s="8"/>
      <c r="G144" s="8"/>
      <c r="H144" s="62"/>
      <c r="I144" s="79"/>
      <c r="J144" s="7"/>
    </row>
    <row r="145" spans="2:10">
      <c r="B145" s="28" t="s">
        <v>22</v>
      </c>
      <c r="C145" s="8"/>
      <c r="D145" s="11"/>
      <c r="E145" s="62"/>
      <c r="F145" s="8"/>
      <c r="G145" s="8"/>
      <c r="H145" s="62"/>
      <c r="I145" s="79"/>
      <c r="J145" s="7"/>
    </row>
    <row r="146" spans="2:10">
      <c r="B146" s="23" t="s">
        <v>26</v>
      </c>
      <c r="C146" s="8"/>
      <c r="D146" s="11"/>
      <c r="E146" s="62"/>
      <c r="F146" s="8"/>
      <c r="G146" s="8"/>
      <c r="H146" s="62"/>
      <c r="I146" s="79"/>
      <c r="J146" s="7"/>
    </row>
    <row r="147" spans="2:10">
      <c r="B147" s="23" t="s">
        <v>53</v>
      </c>
      <c r="C147" s="8"/>
      <c r="D147" s="11"/>
      <c r="E147" s="62"/>
      <c r="F147" s="8"/>
      <c r="G147" s="8"/>
      <c r="H147" s="62"/>
      <c r="I147" s="79"/>
      <c r="J147" s="7"/>
    </row>
    <row r="148" spans="2:10">
      <c r="B148" s="28" t="s">
        <v>27</v>
      </c>
      <c r="C148" s="8"/>
      <c r="D148" s="11"/>
      <c r="E148" s="62"/>
      <c r="F148" s="8"/>
      <c r="G148" s="8"/>
      <c r="H148" s="62"/>
      <c r="I148" s="79"/>
      <c r="J148" s="7"/>
    </row>
    <row r="149" spans="2:10">
      <c r="B149" s="23" t="s">
        <v>24</v>
      </c>
      <c r="C149" s="8"/>
      <c r="D149" s="11"/>
      <c r="E149" s="62"/>
      <c r="F149" s="8"/>
      <c r="G149" s="8"/>
      <c r="H149" s="62"/>
      <c r="I149" s="79"/>
      <c r="J149" s="7"/>
    </row>
    <row r="150" spans="2:10">
      <c r="B150" s="23" t="s">
        <v>53</v>
      </c>
      <c r="C150" s="8"/>
      <c r="D150" s="11"/>
      <c r="E150" s="62"/>
      <c r="F150" s="8"/>
      <c r="G150" s="8"/>
      <c r="H150" s="62"/>
      <c r="I150" s="79"/>
      <c r="J150" s="7"/>
    </row>
    <row r="151" spans="2:10">
      <c r="B151" s="28" t="s">
        <v>27</v>
      </c>
      <c r="C151" s="8"/>
      <c r="D151" s="11"/>
      <c r="E151" s="62"/>
      <c r="F151" s="8"/>
      <c r="G151" s="8"/>
      <c r="H151" s="62"/>
      <c r="I151" s="79"/>
      <c r="J151" s="7"/>
    </row>
    <row r="152" spans="2:10">
      <c r="B152" s="23" t="s">
        <v>54</v>
      </c>
      <c r="C152" s="8"/>
      <c r="D152" s="11"/>
      <c r="E152" s="62"/>
      <c r="F152" s="8"/>
      <c r="G152" s="8"/>
      <c r="H152" s="62"/>
      <c r="I152" s="79"/>
      <c r="J152" s="7"/>
    </row>
    <row r="153" spans="2:10">
      <c r="B153" s="23" t="s">
        <v>23</v>
      </c>
      <c r="C153" s="8"/>
      <c r="D153" s="11"/>
      <c r="E153" s="62"/>
      <c r="F153" s="8"/>
      <c r="G153" s="8"/>
      <c r="H153" s="62"/>
      <c r="I153" s="79"/>
      <c r="J153" s="7"/>
    </row>
    <row r="154" spans="2:10">
      <c r="B154" s="23" t="s">
        <v>55</v>
      </c>
      <c r="C154" s="8"/>
      <c r="D154" s="11"/>
      <c r="E154" s="62"/>
      <c r="F154" s="8"/>
      <c r="G154" s="8"/>
      <c r="H154" s="62"/>
      <c r="I154" s="79"/>
      <c r="J154" s="7"/>
    </row>
    <row r="155" spans="2:10">
      <c r="B155" s="28" t="s">
        <v>21</v>
      </c>
      <c r="C155" s="8"/>
      <c r="D155" s="11"/>
      <c r="E155" s="62"/>
      <c r="F155" s="8"/>
      <c r="G155" s="8"/>
      <c r="H155" s="62"/>
      <c r="I155" s="79"/>
      <c r="J155" s="7"/>
    </row>
    <row r="156" spans="2:10">
      <c r="B156" s="28" t="s">
        <v>22</v>
      </c>
      <c r="C156" s="8"/>
      <c r="D156" s="11"/>
      <c r="E156" s="62"/>
      <c r="F156" s="8"/>
      <c r="G156" s="8"/>
      <c r="H156" s="62"/>
      <c r="I156" s="79"/>
      <c r="J156" s="7"/>
    </row>
    <row r="157" spans="2:10">
      <c r="B157" s="23" t="s">
        <v>26</v>
      </c>
      <c r="C157" s="8"/>
      <c r="D157" s="11"/>
      <c r="E157" s="62"/>
      <c r="F157" s="8"/>
      <c r="G157" s="8"/>
      <c r="H157" s="62"/>
      <c r="I157" s="79"/>
      <c r="J157" s="7"/>
    </row>
    <row r="158" spans="2:10">
      <c r="B158" s="23" t="s">
        <v>56</v>
      </c>
      <c r="C158" s="8"/>
      <c r="D158" s="11"/>
      <c r="E158" s="62"/>
      <c r="F158" s="8"/>
      <c r="G158" s="8"/>
      <c r="H158" s="62"/>
      <c r="I158" s="79"/>
      <c r="J158" s="7"/>
    </row>
    <row r="159" spans="2:10">
      <c r="B159" s="28" t="s">
        <v>27</v>
      </c>
      <c r="C159" s="8"/>
      <c r="D159" s="11"/>
      <c r="E159" s="62"/>
      <c r="F159" s="8"/>
      <c r="G159" s="8"/>
      <c r="H159" s="62"/>
      <c r="I159" s="79"/>
      <c r="J159" s="7"/>
    </row>
    <row r="160" spans="2:10">
      <c r="B160" s="23" t="s">
        <v>24</v>
      </c>
      <c r="C160" s="8"/>
      <c r="D160" s="11"/>
      <c r="E160" s="62"/>
      <c r="F160" s="8"/>
      <c r="G160" s="8"/>
      <c r="H160" s="62"/>
      <c r="I160" s="79"/>
      <c r="J160" s="7"/>
    </row>
    <row r="161" spans="2:10">
      <c r="B161" s="23" t="s">
        <v>56</v>
      </c>
      <c r="C161" s="8"/>
      <c r="D161" s="11"/>
      <c r="E161" s="62"/>
      <c r="F161" s="8"/>
      <c r="G161" s="8"/>
      <c r="H161" s="62"/>
      <c r="I161" s="79"/>
      <c r="J161" s="7"/>
    </row>
    <row r="162" spans="2:10">
      <c r="B162" s="28" t="s">
        <v>27</v>
      </c>
      <c r="C162" s="8"/>
      <c r="D162" s="11"/>
      <c r="E162" s="62"/>
      <c r="F162" s="8"/>
      <c r="G162" s="8"/>
      <c r="H162" s="62"/>
      <c r="I162" s="79"/>
      <c r="J162" s="7"/>
    </row>
    <row r="163" spans="2:10">
      <c r="B163" s="23" t="s">
        <v>58</v>
      </c>
      <c r="C163" s="8"/>
      <c r="D163" s="11"/>
      <c r="E163" s="62"/>
      <c r="F163" s="8"/>
      <c r="G163" s="8"/>
      <c r="H163" s="62"/>
      <c r="I163" s="79"/>
      <c r="J163" s="7"/>
    </row>
    <row r="164" spans="2:10">
      <c r="B164" s="23" t="s">
        <v>57</v>
      </c>
      <c r="C164" s="8"/>
      <c r="D164" s="11"/>
      <c r="E164" s="62"/>
      <c r="F164" s="8"/>
      <c r="G164" s="8"/>
      <c r="H164" s="62"/>
      <c r="I164" s="79"/>
      <c r="J164" s="7"/>
    </row>
    <row r="165" spans="2:10" ht="37.5">
      <c r="B165" s="23" t="s">
        <v>59</v>
      </c>
      <c r="C165" s="8"/>
      <c r="D165" s="11"/>
      <c r="E165" s="62"/>
      <c r="F165" s="8"/>
      <c r="G165" s="8"/>
      <c r="H165" s="62"/>
      <c r="I165" s="79"/>
      <c r="J165" s="7"/>
    </row>
    <row r="166" spans="2:10">
      <c r="B166" s="23" t="s">
        <v>60</v>
      </c>
      <c r="C166" s="8"/>
      <c r="D166" s="11"/>
      <c r="E166" s="62"/>
      <c r="F166" s="8"/>
      <c r="G166" s="8"/>
      <c r="H166" s="62"/>
      <c r="I166" s="79"/>
      <c r="J166" s="7"/>
    </row>
    <row r="167" spans="2:10" ht="37.5">
      <c r="B167" s="23" t="s">
        <v>59</v>
      </c>
      <c r="C167" s="8"/>
      <c r="D167" s="11"/>
      <c r="E167" s="62"/>
      <c r="F167" s="8"/>
      <c r="G167" s="8"/>
      <c r="H167" s="62"/>
      <c r="I167" s="79"/>
      <c r="J167" s="7"/>
    </row>
    <row r="168" spans="2:10">
      <c r="B168" s="23" t="s">
        <v>61</v>
      </c>
      <c r="C168" s="8"/>
      <c r="D168" s="11"/>
      <c r="E168" s="62"/>
      <c r="F168" s="8"/>
      <c r="G168" s="8"/>
      <c r="H168" s="62"/>
      <c r="I168" s="79"/>
      <c r="J168" s="7"/>
    </row>
    <row r="169" spans="2:10" ht="37.5">
      <c r="B169" s="23" t="s">
        <v>59</v>
      </c>
      <c r="C169" s="8"/>
      <c r="D169" s="11"/>
      <c r="E169" s="62"/>
      <c r="F169" s="8"/>
      <c r="G169" s="8"/>
      <c r="H169" s="62"/>
      <c r="I169" s="79"/>
      <c r="J169" s="7"/>
    </row>
    <row r="170" spans="2:10">
      <c r="B170" s="22" t="s">
        <v>2</v>
      </c>
      <c r="C170" s="8"/>
      <c r="D170" s="11"/>
      <c r="E170" s="62"/>
      <c r="F170" s="8"/>
      <c r="G170" s="8"/>
      <c r="H170" s="62"/>
      <c r="I170" s="79"/>
      <c r="J170" s="7"/>
    </row>
    <row r="171" spans="2:10">
      <c r="B171" s="29" t="s">
        <v>1</v>
      </c>
      <c r="C171" s="10"/>
      <c r="D171" s="13"/>
      <c r="E171" s="64"/>
      <c r="F171" s="10"/>
      <c r="G171" s="10"/>
      <c r="H171" s="64"/>
      <c r="I171" s="80"/>
      <c r="J171" s="3"/>
    </row>
    <row r="173" spans="2:10">
      <c r="B173" s="83" t="s">
        <v>74</v>
      </c>
    </row>
    <row r="174" spans="2:10">
      <c r="B174" s="84" t="s">
        <v>79</v>
      </c>
    </row>
    <row r="175" spans="2:10" ht="20.25">
      <c r="B175" s="85" t="s">
        <v>82</v>
      </c>
      <c r="C175"/>
      <c r="D175" s="81"/>
      <c r="E175"/>
      <c r="F175"/>
      <c r="G175"/>
      <c r="H175"/>
    </row>
    <row r="176" spans="2:10" ht="20.25">
      <c r="B176" s="82" t="s">
        <v>80</v>
      </c>
      <c r="C176"/>
      <c r="D176" s="81"/>
      <c r="E176"/>
      <c r="G176"/>
    </row>
    <row r="177" spans="2:8" ht="20.25">
      <c r="B177" s="82"/>
      <c r="C177"/>
      <c r="D177"/>
      <c r="E177"/>
      <c r="F177"/>
      <c r="G177" s="81"/>
      <c r="H177"/>
    </row>
    <row r="178" spans="2:8" ht="20.25">
      <c r="B178" s="82"/>
      <c r="C178"/>
      <c r="D178"/>
      <c r="E178"/>
      <c r="F178"/>
      <c r="G178" s="81"/>
      <c r="H178"/>
    </row>
    <row r="179" spans="2:8" ht="20.25">
      <c r="B179" s="82"/>
      <c r="C179"/>
      <c r="D179" s="81"/>
      <c r="E179"/>
      <c r="F179"/>
      <c r="G179"/>
      <c r="H179"/>
    </row>
    <row r="180" spans="2:8" ht="20.25">
      <c r="B180" s="82"/>
      <c r="C180"/>
      <c r="D180"/>
      <c r="E180"/>
      <c r="F180"/>
      <c r="G180" s="81"/>
      <c r="H180"/>
    </row>
    <row r="181" spans="2:8" ht="20.25">
      <c r="B181" s="1"/>
      <c r="C181"/>
      <c r="D181" s="81"/>
      <c r="E181"/>
      <c r="F181"/>
      <c r="G181"/>
      <c r="H181"/>
    </row>
    <row r="182" spans="2:8" ht="20.25">
      <c r="B182"/>
      <c r="C182"/>
      <c r="D182"/>
      <c r="E182"/>
      <c r="F182"/>
      <c r="G182" s="81"/>
      <c r="H182"/>
    </row>
  </sheetData>
  <mergeCells count="5">
    <mergeCell ref="C6:E6"/>
    <mergeCell ref="F6:H6"/>
    <mergeCell ref="B2:J2"/>
    <mergeCell ref="B6:B7"/>
    <mergeCell ref="J6:J7"/>
  </mergeCells>
  <pageMargins left="0.39370078740157483" right="0.39370078740157483" top="0.74803149606299213" bottom="0.74803149606299213" header="0.31496062992125984" footer="0.31496062992125984"/>
  <pageSetup paperSize="9" scale="81" fitToHeight="0" orientation="landscape" useFirstPageNumber="1" r:id="rId1"/>
  <headerFooter differentFirst="1">
    <oddHeader>&amp;C&amp;"TH SarabunPSK,ธรรมดา"&amp;16&amp;P</oddHeader>
  </headerFooter>
  <rowBreaks count="2" manualBreakCount="2">
    <brk id="50" max="16383" man="1"/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FF0000"/>
    <pageSetUpPr fitToPage="1"/>
  </sheetPr>
  <dimension ref="A1:M98"/>
  <sheetViews>
    <sheetView tabSelected="1" zoomScale="70" zoomScaleNormal="70" zoomScalePageLayoutView="110" workbookViewId="0">
      <selection activeCell="E88" sqref="E88"/>
    </sheetView>
  </sheetViews>
  <sheetFormatPr defaultRowHeight="18.75"/>
  <cols>
    <col min="1" max="1" width="1.625" style="88" customWidth="1"/>
    <col min="2" max="2" width="36.25" style="101" customWidth="1"/>
    <col min="3" max="3" width="13.25" style="88" customWidth="1"/>
    <col min="4" max="4" width="13.25" style="104" customWidth="1"/>
    <col min="5" max="6" width="13.25" style="88" customWidth="1"/>
    <col min="7" max="7" width="13.25" style="104" customWidth="1"/>
    <col min="8" max="8" width="13.25" style="88" customWidth="1"/>
    <col min="9" max="9" width="12.125" style="88" customWidth="1"/>
    <col min="10" max="10" width="10" style="88" customWidth="1"/>
    <col min="11" max="11" width="32.875" style="88" customWidth="1"/>
    <col min="12" max="12" width="17" style="88" customWidth="1"/>
    <col min="13" max="13" width="27" style="88" customWidth="1"/>
    <col min="14" max="252" width="9" style="88"/>
    <col min="253" max="253" width="1.625" style="88" customWidth="1"/>
    <col min="254" max="254" width="35" style="88" customWidth="1"/>
    <col min="255" max="258" width="13.25" style="88" customWidth="1"/>
    <col min="259" max="259" width="38.875" style="88" customWidth="1"/>
    <col min="260" max="260" width="16.75" style="88" customWidth="1"/>
    <col min="261" max="508" width="9" style="88"/>
    <col min="509" max="509" width="1.625" style="88" customWidth="1"/>
    <col min="510" max="510" width="35" style="88" customWidth="1"/>
    <col min="511" max="514" width="13.25" style="88" customWidth="1"/>
    <col min="515" max="515" width="38.875" style="88" customWidth="1"/>
    <col min="516" max="516" width="16.75" style="88" customWidth="1"/>
    <col min="517" max="764" width="9" style="88"/>
    <col min="765" max="765" width="1.625" style="88" customWidth="1"/>
    <col min="766" max="766" width="35" style="88" customWidth="1"/>
    <col min="767" max="770" width="13.25" style="88" customWidth="1"/>
    <col min="771" max="771" width="38.875" style="88" customWidth="1"/>
    <col min="772" max="772" width="16.75" style="88" customWidth="1"/>
    <col min="773" max="1020" width="9" style="88"/>
    <col min="1021" max="1021" width="1.625" style="88" customWidth="1"/>
    <col min="1022" max="1022" width="35" style="88" customWidth="1"/>
    <col min="1023" max="1026" width="13.25" style="88" customWidth="1"/>
    <col min="1027" max="1027" width="38.875" style="88" customWidth="1"/>
    <col min="1028" max="1028" width="16.75" style="88" customWidth="1"/>
    <col min="1029" max="1276" width="9" style="88"/>
    <col min="1277" max="1277" width="1.625" style="88" customWidth="1"/>
    <col min="1278" max="1278" width="35" style="88" customWidth="1"/>
    <col min="1279" max="1282" width="13.25" style="88" customWidth="1"/>
    <col min="1283" max="1283" width="38.875" style="88" customWidth="1"/>
    <col min="1284" max="1284" width="16.75" style="88" customWidth="1"/>
    <col min="1285" max="1532" width="9" style="88"/>
    <col min="1533" max="1533" width="1.625" style="88" customWidth="1"/>
    <col min="1534" max="1534" width="35" style="88" customWidth="1"/>
    <col min="1535" max="1538" width="13.25" style="88" customWidth="1"/>
    <col min="1539" max="1539" width="38.875" style="88" customWidth="1"/>
    <col min="1540" max="1540" width="16.75" style="88" customWidth="1"/>
    <col min="1541" max="1788" width="9" style="88"/>
    <col min="1789" max="1789" width="1.625" style="88" customWidth="1"/>
    <col min="1790" max="1790" width="35" style="88" customWidth="1"/>
    <col min="1791" max="1794" width="13.25" style="88" customWidth="1"/>
    <col min="1795" max="1795" width="38.875" style="88" customWidth="1"/>
    <col min="1796" max="1796" width="16.75" style="88" customWidth="1"/>
    <col min="1797" max="2044" width="9" style="88"/>
    <col min="2045" max="2045" width="1.625" style="88" customWidth="1"/>
    <col min="2046" max="2046" width="35" style="88" customWidth="1"/>
    <col min="2047" max="2050" width="13.25" style="88" customWidth="1"/>
    <col min="2051" max="2051" width="38.875" style="88" customWidth="1"/>
    <col min="2052" max="2052" width="16.75" style="88" customWidth="1"/>
    <col min="2053" max="2300" width="9" style="88"/>
    <col min="2301" max="2301" width="1.625" style="88" customWidth="1"/>
    <col min="2302" max="2302" width="35" style="88" customWidth="1"/>
    <col min="2303" max="2306" width="13.25" style="88" customWidth="1"/>
    <col min="2307" max="2307" width="38.875" style="88" customWidth="1"/>
    <col min="2308" max="2308" width="16.75" style="88" customWidth="1"/>
    <col min="2309" max="2556" width="9" style="88"/>
    <col min="2557" max="2557" width="1.625" style="88" customWidth="1"/>
    <col min="2558" max="2558" width="35" style="88" customWidth="1"/>
    <col min="2559" max="2562" width="13.25" style="88" customWidth="1"/>
    <col min="2563" max="2563" width="38.875" style="88" customWidth="1"/>
    <col min="2564" max="2564" width="16.75" style="88" customWidth="1"/>
    <col min="2565" max="2812" width="9" style="88"/>
    <col min="2813" max="2813" width="1.625" style="88" customWidth="1"/>
    <col min="2814" max="2814" width="35" style="88" customWidth="1"/>
    <col min="2815" max="2818" width="13.25" style="88" customWidth="1"/>
    <col min="2819" max="2819" width="38.875" style="88" customWidth="1"/>
    <col min="2820" max="2820" width="16.75" style="88" customWidth="1"/>
    <col min="2821" max="3068" width="9" style="88"/>
    <col min="3069" max="3069" width="1.625" style="88" customWidth="1"/>
    <col min="3070" max="3070" width="35" style="88" customWidth="1"/>
    <col min="3071" max="3074" width="13.25" style="88" customWidth="1"/>
    <col min="3075" max="3075" width="38.875" style="88" customWidth="1"/>
    <col min="3076" max="3076" width="16.75" style="88" customWidth="1"/>
    <col min="3077" max="3324" width="9" style="88"/>
    <col min="3325" max="3325" width="1.625" style="88" customWidth="1"/>
    <col min="3326" max="3326" width="35" style="88" customWidth="1"/>
    <col min="3327" max="3330" width="13.25" style="88" customWidth="1"/>
    <col min="3331" max="3331" width="38.875" style="88" customWidth="1"/>
    <col min="3332" max="3332" width="16.75" style="88" customWidth="1"/>
    <col min="3333" max="3580" width="9" style="88"/>
    <col min="3581" max="3581" width="1.625" style="88" customWidth="1"/>
    <col min="3582" max="3582" width="35" style="88" customWidth="1"/>
    <col min="3583" max="3586" width="13.25" style="88" customWidth="1"/>
    <col min="3587" max="3587" width="38.875" style="88" customWidth="1"/>
    <col min="3588" max="3588" width="16.75" style="88" customWidth="1"/>
    <col min="3589" max="3836" width="9" style="88"/>
    <col min="3837" max="3837" width="1.625" style="88" customWidth="1"/>
    <col min="3838" max="3838" width="35" style="88" customWidth="1"/>
    <col min="3839" max="3842" width="13.25" style="88" customWidth="1"/>
    <col min="3843" max="3843" width="38.875" style="88" customWidth="1"/>
    <col min="3844" max="3844" width="16.75" style="88" customWidth="1"/>
    <col min="3845" max="4092" width="9" style="88"/>
    <col min="4093" max="4093" width="1.625" style="88" customWidth="1"/>
    <col min="4094" max="4094" width="35" style="88" customWidth="1"/>
    <col min="4095" max="4098" width="13.25" style="88" customWidth="1"/>
    <col min="4099" max="4099" width="38.875" style="88" customWidth="1"/>
    <col min="4100" max="4100" width="16.75" style="88" customWidth="1"/>
    <col min="4101" max="4348" width="9" style="88"/>
    <col min="4349" max="4349" width="1.625" style="88" customWidth="1"/>
    <col min="4350" max="4350" width="35" style="88" customWidth="1"/>
    <col min="4351" max="4354" width="13.25" style="88" customWidth="1"/>
    <col min="4355" max="4355" width="38.875" style="88" customWidth="1"/>
    <col min="4356" max="4356" width="16.75" style="88" customWidth="1"/>
    <col min="4357" max="4604" width="9" style="88"/>
    <col min="4605" max="4605" width="1.625" style="88" customWidth="1"/>
    <col min="4606" max="4606" width="35" style="88" customWidth="1"/>
    <col min="4607" max="4610" width="13.25" style="88" customWidth="1"/>
    <col min="4611" max="4611" width="38.875" style="88" customWidth="1"/>
    <col min="4612" max="4612" width="16.75" style="88" customWidth="1"/>
    <col min="4613" max="4860" width="9" style="88"/>
    <col min="4861" max="4861" width="1.625" style="88" customWidth="1"/>
    <col min="4862" max="4862" width="35" style="88" customWidth="1"/>
    <col min="4863" max="4866" width="13.25" style="88" customWidth="1"/>
    <col min="4867" max="4867" width="38.875" style="88" customWidth="1"/>
    <col min="4868" max="4868" width="16.75" style="88" customWidth="1"/>
    <col min="4869" max="5116" width="9" style="88"/>
    <col min="5117" max="5117" width="1.625" style="88" customWidth="1"/>
    <col min="5118" max="5118" width="35" style="88" customWidth="1"/>
    <col min="5119" max="5122" width="13.25" style="88" customWidth="1"/>
    <col min="5123" max="5123" width="38.875" style="88" customWidth="1"/>
    <col min="5124" max="5124" width="16.75" style="88" customWidth="1"/>
    <col min="5125" max="5372" width="9" style="88"/>
    <col min="5373" max="5373" width="1.625" style="88" customWidth="1"/>
    <col min="5374" max="5374" width="35" style="88" customWidth="1"/>
    <col min="5375" max="5378" width="13.25" style="88" customWidth="1"/>
    <col min="5379" max="5379" width="38.875" style="88" customWidth="1"/>
    <col min="5380" max="5380" width="16.75" style="88" customWidth="1"/>
    <col min="5381" max="5628" width="9" style="88"/>
    <col min="5629" max="5629" width="1.625" style="88" customWidth="1"/>
    <col min="5630" max="5630" width="35" style="88" customWidth="1"/>
    <col min="5631" max="5634" width="13.25" style="88" customWidth="1"/>
    <col min="5635" max="5635" width="38.875" style="88" customWidth="1"/>
    <col min="5636" max="5636" width="16.75" style="88" customWidth="1"/>
    <col min="5637" max="5884" width="9" style="88"/>
    <col min="5885" max="5885" width="1.625" style="88" customWidth="1"/>
    <col min="5886" max="5886" width="35" style="88" customWidth="1"/>
    <col min="5887" max="5890" width="13.25" style="88" customWidth="1"/>
    <col min="5891" max="5891" width="38.875" style="88" customWidth="1"/>
    <col min="5892" max="5892" width="16.75" style="88" customWidth="1"/>
    <col min="5893" max="6140" width="9" style="88"/>
    <col min="6141" max="6141" width="1.625" style="88" customWidth="1"/>
    <col min="6142" max="6142" width="35" style="88" customWidth="1"/>
    <col min="6143" max="6146" width="13.25" style="88" customWidth="1"/>
    <col min="6147" max="6147" width="38.875" style="88" customWidth="1"/>
    <col min="6148" max="6148" width="16.75" style="88" customWidth="1"/>
    <col min="6149" max="6396" width="9" style="88"/>
    <col min="6397" max="6397" width="1.625" style="88" customWidth="1"/>
    <col min="6398" max="6398" width="35" style="88" customWidth="1"/>
    <col min="6399" max="6402" width="13.25" style="88" customWidth="1"/>
    <col min="6403" max="6403" width="38.875" style="88" customWidth="1"/>
    <col min="6404" max="6404" width="16.75" style="88" customWidth="1"/>
    <col min="6405" max="6652" width="9" style="88"/>
    <col min="6653" max="6653" width="1.625" style="88" customWidth="1"/>
    <col min="6654" max="6654" width="35" style="88" customWidth="1"/>
    <col min="6655" max="6658" width="13.25" style="88" customWidth="1"/>
    <col min="6659" max="6659" width="38.875" style="88" customWidth="1"/>
    <col min="6660" max="6660" width="16.75" style="88" customWidth="1"/>
    <col min="6661" max="6908" width="9" style="88"/>
    <col min="6909" max="6909" width="1.625" style="88" customWidth="1"/>
    <col min="6910" max="6910" width="35" style="88" customWidth="1"/>
    <col min="6911" max="6914" width="13.25" style="88" customWidth="1"/>
    <col min="6915" max="6915" width="38.875" style="88" customWidth="1"/>
    <col min="6916" max="6916" width="16.75" style="88" customWidth="1"/>
    <col min="6917" max="7164" width="9" style="88"/>
    <col min="7165" max="7165" width="1.625" style="88" customWidth="1"/>
    <col min="7166" max="7166" width="35" style="88" customWidth="1"/>
    <col min="7167" max="7170" width="13.25" style="88" customWidth="1"/>
    <col min="7171" max="7171" width="38.875" style="88" customWidth="1"/>
    <col min="7172" max="7172" width="16.75" style="88" customWidth="1"/>
    <col min="7173" max="7420" width="9" style="88"/>
    <col min="7421" max="7421" width="1.625" style="88" customWidth="1"/>
    <col min="7422" max="7422" width="35" style="88" customWidth="1"/>
    <col min="7423" max="7426" width="13.25" style="88" customWidth="1"/>
    <col min="7427" max="7427" width="38.875" style="88" customWidth="1"/>
    <col min="7428" max="7428" width="16.75" style="88" customWidth="1"/>
    <col min="7429" max="7676" width="9" style="88"/>
    <col min="7677" max="7677" width="1.625" style="88" customWidth="1"/>
    <col min="7678" max="7678" width="35" style="88" customWidth="1"/>
    <col min="7679" max="7682" width="13.25" style="88" customWidth="1"/>
    <col min="7683" max="7683" width="38.875" style="88" customWidth="1"/>
    <col min="7684" max="7684" width="16.75" style="88" customWidth="1"/>
    <col min="7685" max="7932" width="9" style="88"/>
    <col min="7933" max="7933" width="1.625" style="88" customWidth="1"/>
    <col min="7934" max="7934" width="35" style="88" customWidth="1"/>
    <col min="7935" max="7938" width="13.25" style="88" customWidth="1"/>
    <col min="7939" max="7939" width="38.875" style="88" customWidth="1"/>
    <col min="7940" max="7940" width="16.75" style="88" customWidth="1"/>
    <col min="7941" max="8188" width="9" style="88"/>
    <col min="8189" max="8189" width="1.625" style="88" customWidth="1"/>
    <col min="8190" max="8190" width="35" style="88" customWidth="1"/>
    <col min="8191" max="8194" width="13.25" style="88" customWidth="1"/>
    <col min="8195" max="8195" width="38.875" style="88" customWidth="1"/>
    <col min="8196" max="8196" width="16.75" style="88" customWidth="1"/>
    <col min="8197" max="8444" width="9" style="88"/>
    <col min="8445" max="8445" width="1.625" style="88" customWidth="1"/>
    <col min="8446" max="8446" width="35" style="88" customWidth="1"/>
    <col min="8447" max="8450" width="13.25" style="88" customWidth="1"/>
    <col min="8451" max="8451" width="38.875" style="88" customWidth="1"/>
    <col min="8452" max="8452" width="16.75" style="88" customWidth="1"/>
    <col min="8453" max="8700" width="9" style="88"/>
    <col min="8701" max="8701" width="1.625" style="88" customWidth="1"/>
    <col min="8702" max="8702" width="35" style="88" customWidth="1"/>
    <col min="8703" max="8706" width="13.25" style="88" customWidth="1"/>
    <col min="8707" max="8707" width="38.875" style="88" customWidth="1"/>
    <col min="8708" max="8708" width="16.75" style="88" customWidth="1"/>
    <col min="8709" max="8956" width="9" style="88"/>
    <col min="8957" max="8957" width="1.625" style="88" customWidth="1"/>
    <col min="8958" max="8958" width="35" style="88" customWidth="1"/>
    <col min="8959" max="8962" width="13.25" style="88" customWidth="1"/>
    <col min="8963" max="8963" width="38.875" style="88" customWidth="1"/>
    <col min="8964" max="8964" width="16.75" style="88" customWidth="1"/>
    <col min="8965" max="9212" width="9" style="88"/>
    <col min="9213" max="9213" width="1.625" style="88" customWidth="1"/>
    <col min="9214" max="9214" width="35" style="88" customWidth="1"/>
    <col min="9215" max="9218" width="13.25" style="88" customWidth="1"/>
    <col min="9219" max="9219" width="38.875" style="88" customWidth="1"/>
    <col min="9220" max="9220" width="16.75" style="88" customWidth="1"/>
    <col min="9221" max="9468" width="9" style="88"/>
    <col min="9469" max="9469" width="1.625" style="88" customWidth="1"/>
    <col min="9470" max="9470" width="35" style="88" customWidth="1"/>
    <col min="9471" max="9474" width="13.25" style="88" customWidth="1"/>
    <col min="9475" max="9475" width="38.875" style="88" customWidth="1"/>
    <col min="9476" max="9476" width="16.75" style="88" customWidth="1"/>
    <col min="9477" max="9724" width="9" style="88"/>
    <col min="9725" max="9725" width="1.625" style="88" customWidth="1"/>
    <col min="9726" max="9726" width="35" style="88" customWidth="1"/>
    <col min="9727" max="9730" width="13.25" style="88" customWidth="1"/>
    <col min="9731" max="9731" width="38.875" style="88" customWidth="1"/>
    <col min="9732" max="9732" width="16.75" style="88" customWidth="1"/>
    <col min="9733" max="9980" width="9" style="88"/>
    <col min="9981" max="9981" width="1.625" style="88" customWidth="1"/>
    <col min="9982" max="9982" width="35" style="88" customWidth="1"/>
    <col min="9983" max="9986" width="13.25" style="88" customWidth="1"/>
    <col min="9987" max="9987" width="38.875" style="88" customWidth="1"/>
    <col min="9988" max="9988" width="16.75" style="88" customWidth="1"/>
    <col min="9989" max="10236" width="9" style="88"/>
    <col min="10237" max="10237" width="1.625" style="88" customWidth="1"/>
    <col min="10238" max="10238" width="35" style="88" customWidth="1"/>
    <col min="10239" max="10242" width="13.25" style="88" customWidth="1"/>
    <col min="10243" max="10243" width="38.875" style="88" customWidth="1"/>
    <col min="10244" max="10244" width="16.75" style="88" customWidth="1"/>
    <col min="10245" max="10492" width="9" style="88"/>
    <col min="10493" max="10493" width="1.625" style="88" customWidth="1"/>
    <col min="10494" max="10494" width="35" style="88" customWidth="1"/>
    <col min="10495" max="10498" width="13.25" style="88" customWidth="1"/>
    <col min="10499" max="10499" width="38.875" style="88" customWidth="1"/>
    <col min="10500" max="10500" width="16.75" style="88" customWidth="1"/>
    <col min="10501" max="10748" width="9" style="88"/>
    <col min="10749" max="10749" width="1.625" style="88" customWidth="1"/>
    <col min="10750" max="10750" width="35" style="88" customWidth="1"/>
    <col min="10751" max="10754" width="13.25" style="88" customWidth="1"/>
    <col min="10755" max="10755" width="38.875" style="88" customWidth="1"/>
    <col min="10756" max="10756" width="16.75" style="88" customWidth="1"/>
    <col min="10757" max="11004" width="9" style="88"/>
    <col min="11005" max="11005" width="1.625" style="88" customWidth="1"/>
    <col min="11006" max="11006" width="35" style="88" customWidth="1"/>
    <col min="11007" max="11010" width="13.25" style="88" customWidth="1"/>
    <col min="11011" max="11011" width="38.875" style="88" customWidth="1"/>
    <col min="11012" max="11012" width="16.75" style="88" customWidth="1"/>
    <col min="11013" max="11260" width="9" style="88"/>
    <col min="11261" max="11261" width="1.625" style="88" customWidth="1"/>
    <col min="11262" max="11262" width="35" style="88" customWidth="1"/>
    <col min="11263" max="11266" width="13.25" style="88" customWidth="1"/>
    <col min="11267" max="11267" width="38.875" style="88" customWidth="1"/>
    <col min="11268" max="11268" width="16.75" style="88" customWidth="1"/>
    <col min="11269" max="11516" width="9" style="88"/>
    <col min="11517" max="11517" width="1.625" style="88" customWidth="1"/>
    <col min="11518" max="11518" width="35" style="88" customWidth="1"/>
    <col min="11519" max="11522" width="13.25" style="88" customWidth="1"/>
    <col min="11523" max="11523" width="38.875" style="88" customWidth="1"/>
    <col min="11524" max="11524" width="16.75" style="88" customWidth="1"/>
    <col min="11525" max="11772" width="9" style="88"/>
    <col min="11773" max="11773" width="1.625" style="88" customWidth="1"/>
    <col min="11774" max="11774" width="35" style="88" customWidth="1"/>
    <col min="11775" max="11778" width="13.25" style="88" customWidth="1"/>
    <col min="11779" max="11779" width="38.875" style="88" customWidth="1"/>
    <col min="11780" max="11780" width="16.75" style="88" customWidth="1"/>
    <col min="11781" max="12028" width="9" style="88"/>
    <col min="12029" max="12029" width="1.625" style="88" customWidth="1"/>
    <col min="12030" max="12030" width="35" style="88" customWidth="1"/>
    <col min="12031" max="12034" width="13.25" style="88" customWidth="1"/>
    <col min="12035" max="12035" width="38.875" style="88" customWidth="1"/>
    <col min="12036" max="12036" width="16.75" style="88" customWidth="1"/>
    <col min="12037" max="12284" width="9" style="88"/>
    <col min="12285" max="12285" width="1.625" style="88" customWidth="1"/>
    <col min="12286" max="12286" width="35" style="88" customWidth="1"/>
    <col min="12287" max="12290" width="13.25" style="88" customWidth="1"/>
    <col min="12291" max="12291" width="38.875" style="88" customWidth="1"/>
    <col min="12292" max="12292" width="16.75" style="88" customWidth="1"/>
    <col min="12293" max="12540" width="9" style="88"/>
    <col min="12541" max="12541" width="1.625" style="88" customWidth="1"/>
    <col min="12542" max="12542" width="35" style="88" customWidth="1"/>
    <col min="12543" max="12546" width="13.25" style="88" customWidth="1"/>
    <col min="12547" max="12547" width="38.875" style="88" customWidth="1"/>
    <col min="12548" max="12548" width="16.75" style="88" customWidth="1"/>
    <col min="12549" max="12796" width="9" style="88"/>
    <col min="12797" max="12797" width="1.625" style="88" customWidth="1"/>
    <col min="12798" max="12798" width="35" style="88" customWidth="1"/>
    <col min="12799" max="12802" width="13.25" style="88" customWidth="1"/>
    <col min="12803" max="12803" width="38.875" style="88" customWidth="1"/>
    <col min="12804" max="12804" width="16.75" style="88" customWidth="1"/>
    <col min="12805" max="13052" width="9" style="88"/>
    <col min="13053" max="13053" width="1.625" style="88" customWidth="1"/>
    <col min="13054" max="13054" width="35" style="88" customWidth="1"/>
    <col min="13055" max="13058" width="13.25" style="88" customWidth="1"/>
    <col min="13059" max="13059" width="38.875" style="88" customWidth="1"/>
    <col min="13060" max="13060" width="16.75" style="88" customWidth="1"/>
    <col min="13061" max="13308" width="9" style="88"/>
    <col min="13309" max="13309" width="1.625" style="88" customWidth="1"/>
    <col min="13310" max="13310" width="35" style="88" customWidth="1"/>
    <col min="13311" max="13314" width="13.25" style="88" customWidth="1"/>
    <col min="13315" max="13315" width="38.875" style="88" customWidth="1"/>
    <col min="13316" max="13316" width="16.75" style="88" customWidth="1"/>
    <col min="13317" max="13564" width="9" style="88"/>
    <col min="13565" max="13565" width="1.625" style="88" customWidth="1"/>
    <col min="13566" max="13566" width="35" style="88" customWidth="1"/>
    <col min="13567" max="13570" width="13.25" style="88" customWidth="1"/>
    <col min="13571" max="13571" width="38.875" style="88" customWidth="1"/>
    <col min="13572" max="13572" width="16.75" style="88" customWidth="1"/>
    <col min="13573" max="13820" width="9" style="88"/>
    <col min="13821" max="13821" width="1.625" style="88" customWidth="1"/>
    <col min="13822" max="13822" width="35" style="88" customWidth="1"/>
    <col min="13823" max="13826" width="13.25" style="88" customWidth="1"/>
    <col min="13827" max="13827" width="38.875" style="88" customWidth="1"/>
    <col min="13828" max="13828" width="16.75" style="88" customWidth="1"/>
    <col min="13829" max="14076" width="9" style="88"/>
    <col min="14077" max="14077" width="1.625" style="88" customWidth="1"/>
    <col min="14078" max="14078" width="35" style="88" customWidth="1"/>
    <col min="14079" max="14082" width="13.25" style="88" customWidth="1"/>
    <col min="14083" max="14083" width="38.875" style="88" customWidth="1"/>
    <col min="14084" max="14084" width="16.75" style="88" customWidth="1"/>
    <col min="14085" max="14332" width="9" style="88"/>
    <col min="14333" max="14333" width="1.625" style="88" customWidth="1"/>
    <col min="14334" max="14334" width="35" style="88" customWidth="1"/>
    <col min="14335" max="14338" width="13.25" style="88" customWidth="1"/>
    <col min="14339" max="14339" width="38.875" style="88" customWidth="1"/>
    <col min="14340" max="14340" width="16.75" style="88" customWidth="1"/>
    <col min="14341" max="14588" width="9" style="88"/>
    <col min="14589" max="14589" width="1.625" style="88" customWidth="1"/>
    <col min="14590" max="14590" width="35" style="88" customWidth="1"/>
    <col min="14591" max="14594" width="13.25" style="88" customWidth="1"/>
    <col min="14595" max="14595" width="38.875" style="88" customWidth="1"/>
    <col min="14596" max="14596" width="16.75" style="88" customWidth="1"/>
    <col min="14597" max="14844" width="9" style="88"/>
    <col min="14845" max="14845" width="1.625" style="88" customWidth="1"/>
    <col min="14846" max="14846" width="35" style="88" customWidth="1"/>
    <col min="14847" max="14850" width="13.25" style="88" customWidth="1"/>
    <col min="14851" max="14851" width="38.875" style="88" customWidth="1"/>
    <col min="14852" max="14852" width="16.75" style="88" customWidth="1"/>
    <col min="14853" max="15100" width="9" style="88"/>
    <col min="15101" max="15101" width="1.625" style="88" customWidth="1"/>
    <col min="15102" max="15102" width="35" style="88" customWidth="1"/>
    <col min="15103" max="15106" width="13.25" style="88" customWidth="1"/>
    <col min="15107" max="15107" width="38.875" style="88" customWidth="1"/>
    <col min="15108" max="15108" width="16.75" style="88" customWidth="1"/>
    <col min="15109" max="15356" width="9" style="88"/>
    <col min="15357" max="15357" width="1.625" style="88" customWidth="1"/>
    <col min="15358" max="15358" width="35" style="88" customWidth="1"/>
    <col min="15359" max="15362" width="13.25" style="88" customWidth="1"/>
    <col min="15363" max="15363" width="38.875" style="88" customWidth="1"/>
    <col min="15364" max="15364" width="16.75" style="88" customWidth="1"/>
    <col min="15365" max="15612" width="9" style="88"/>
    <col min="15613" max="15613" width="1.625" style="88" customWidth="1"/>
    <col min="15614" max="15614" width="35" style="88" customWidth="1"/>
    <col min="15615" max="15618" width="13.25" style="88" customWidth="1"/>
    <col min="15619" max="15619" width="38.875" style="88" customWidth="1"/>
    <col min="15620" max="15620" width="16.75" style="88" customWidth="1"/>
    <col min="15621" max="15868" width="9" style="88"/>
    <col min="15869" max="15869" width="1.625" style="88" customWidth="1"/>
    <col min="15870" max="15870" width="35" style="88" customWidth="1"/>
    <col min="15871" max="15874" width="13.25" style="88" customWidth="1"/>
    <col min="15875" max="15875" width="38.875" style="88" customWidth="1"/>
    <col min="15876" max="15876" width="16.75" style="88" customWidth="1"/>
    <col min="15877" max="16124" width="9" style="88"/>
    <col min="16125" max="16125" width="1.625" style="88" customWidth="1"/>
    <col min="16126" max="16126" width="35" style="88" customWidth="1"/>
    <col min="16127" max="16130" width="13.25" style="88" customWidth="1"/>
    <col min="16131" max="16131" width="38.875" style="88" customWidth="1"/>
    <col min="16132" max="16132" width="16.75" style="88" customWidth="1"/>
    <col min="16133" max="16384" width="9" style="88"/>
  </cols>
  <sheetData>
    <row r="1" spans="1:13" ht="20.25" customHeight="1">
      <c r="A1" s="240" t="s">
        <v>69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3" ht="17.25" customHeight="1">
      <c r="B2" s="89" t="s">
        <v>92</v>
      </c>
    </row>
    <row r="3" spans="1:13" ht="21.75" hidden="1" customHeight="1">
      <c r="B3" s="89" t="s">
        <v>15</v>
      </c>
    </row>
    <row r="4" spans="1:13" ht="15" customHeight="1">
      <c r="B4" s="89"/>
      <c r="H4" s="189"/>
      <c r="K4" s="189" t="s">
        <v>17</v>
      </c>
    </row>
    <row r="5" spans="1:13">
      <c r="B5" s="141" t="s">
        <v>16</v>
      </c>
      <c r="C5" s="235" t="s">
        <v>8</v>
      </c>
      <c r="D5" s="236"/>
      <c r="E5" s="237"/>
      <c r="F5" s="235" t="s">
        <v>9</v>
      </c>
      <c r="G5" s="236"/>
      <c r="H5" s="237"/>
      <c r="I5" s="238" t="s">
        <v>31</v>
      </c>
      <c r="J5" s="142" t="s">
        <v>31</v>
      </c>
      <c r="K5" s="238" t="s">
        <v>14</v>
      </c>
    </row>
    <row r="6" spans="1:13">
      <c r="B6" s="143"/>
      <c r="C6" s="144" t="s">
        <v>11</v>
      </c>
      <c r="D6" s="145" t="s">
        <v>10</v>
      </c>
      <c r="E6" s="144" t="s">
        <v>12</v>
      </c>
      <c r="F6" s="144" t="s">
        <v>11</v>
      </c>
      <c r="G6" s="145" t="s">
        <v>10</v>
      </c>
      <c r="H6" s="144" t="s">
        <v>12</v>
      </c>
      <c r="I6" s="239"/>
      <c r="J6" s="146" t="s">
        <v>32</v>
      </c>
      <c r="K6" s="239"/>
    </row>
    <row r="7" spans="1:13" s="123" customFormat="1">
      <c r="B7" s="113" t="s">
        <v>107</v>
      </c>
      <c r="C7" s="119"/>
      <c r="D7" s="120"/>
      <c r="E7" s="121">
        <f>SUM(E8:E15)</f>
        <v>10795.536899999999</v>
      </c>
      <c r="F7" s="119"/>
      <c r="G7" s="122"/>
      <c r="H7" s="121">
        <f>SUM(H8:H15)+H86</f>
        <v>44518.582640000001</v>
      </c>
      <c r="I7" s="121">
        <f t="shared" ref="I7" si="0">SUM(I8:I15)</f>
        <v>32933.14574</v>
      </c>
      <c r="J7" s="166">
        <f t="shared" ref="J7:J9" si="1">I7*100/E7</f>
        <v>305.06260174980275</v>
      </c>
      <c r="K7" s="172">
        <f>SUM(K8:K15)</f>
        <v>44518.582640000001</v>
      </c>
    </row>
    <row r="8" spans="1:13" s="123" customFormat="1">
      <c r="B8" s="97" t="s">
        <v>109</v>
      </c>
      <c r="C8" s="152"/>
      <c r="D8" s="153"/>
      <c r="E8" s="154">
        <f t="shared" ref="E8:E13" si="2">E17+E25+E34+E43+E52</f>
        <v>2158.7183</v>
      </c>
      <c r="F8" s="152"/>
      <c r="G8" s="155"/>
      <c r="H8" s="91">
        <f>H17+H25+H34+H43+H52</f>
        <v>5242.1236399999998</v>
      </c>
      <c r="I8" s="102">
        <f>+H8-E8</f>
        <v>3083.4053399999998</v>
      </c>
      <c r="J8" s="156">
        <f t="shared" si="1"/>
        <v>142.83500260316504</v>
      </c>
      <c r="K8" s="164">
        <f t="shared" ref="K8:K13" si="3">H17+H25+H34+H43+H52+H87</f>
        <v>5331.1236399999998</v>
      </c>
      <c r="L8" s="168"/>
      <c r="M8" s="168"/>
    </row>
    <row r="9" spans="1:13">
      <c r="B9" s="94" t="s">
        <v>93</v>
      </c>
      <c r="C9" s="90"/>
      <c r="D9" s="110"/>
      <c r="E9" s="91">
        <f t="shared" si="2"/>
        <v>3047.7933999999996</v>
      </c>
      <c r="F9" s="90"/>
      <c r="G9" s="105"/>
      <c r="H9" s="91">
        <f t="shared" ref="H9:H13" si="4">H18+H26+H35+H44+H53</f>
        <v>4790.6412999999993</v>
      </c>
      <c r="I9" s="102">
        <f>+H9-E9</f>
        <v>1742.8478999999998</v>
      </c>
      <c r="J9" s="92">
        <f t="shared" si="1"/>
        <v>57.183925262125712</v>
      </c>
      <c r="K9" s="103">
        <f t="shared" si="3"/>
        <v>4990.6412999999993</v>
      </c>
      <c r="L9" s="171"/>
    </row>
    <row r="10" spans="1:13">
      <c r="B10" s="94" t="s">
        <v>94</v>
      </c>
      <c r="C10" s="90"/>
      <c r="D10" s="110"/>
      <c r="E10" s="91">
        <f t="shared" si="2"/>
        <v>526.55109999999991</v>
      </c>
      <c r="F10" s="90"/>
      <c r="G10" s="105"/>
      <c r="H10" s="91">
        <f t="shared" si="4"/>
        <v>1125.7973999999999</v>
      </c>
      <c r="I10" s="102">
        <f t="shared" ref="I10:I14" si="5">+H10-E10</f>
        <v>599.24630000000002</v>
      </c>
      <c r="J10" s="92">
        <f>I10*100/E10</f>
        <v>113.80591551323322</v>
      </c>
      <c r="K10" s="103">
        <f t="shared" si="3"/>
        <v>1325.7973999999999</v>
      </c>
      <c r="L10" s="171"/>
    </row>
    <row r="11" spans="1:13">
      <c r="B11" s="94" t="s">
        <v>95</v>
      </c>
      <c r="C11" s="86"/>
      <c r="D11" s="111"/>
      <c r="E11" s="95">
        <f t="shared" si="2"/>
        <v>729.82799999999997</v>
      </c>
      <c r="F11" s="86"/>
      <c r="G11" s="106"/>
      <c r="H11" s="95">
        <f t="shared" si="4"/>
        <v>1283.3842999999999</v>
      </c>
      <c r="I11" s="102">
        <f t="shared" si="5"/>
        <v>553.55629999999996</v>
      </c>
      <c r="J11" s="96">
        <f t="shared" ref="J11:J15" si="6">I11*100/E11</f>
        <v>75.847501055043111</v>
      </c>
      <c r="K11" s="170">
        <f t="shared" si="3"/>
        <v>1324.2843</v>
      </c>
      <c r="L11" s="171"/>
      <c r="M11" s="151"/>
    </row>
    <row r="12" spans="1:13">
      <c r="B12" s="94" t="s">
        <v>96</v>
      </c>
      <c r="C12" s="86"/>
      <c r="D12" s="111"/>
      <c r="E12" s="95">
        <f t="shared" si="2"/>
        <v>2968.3825000000002</v>
      </c>
      <c r="F12" s="86"/>
      <c r="G12" s="106"/>
      <c r="H12" s="95">
        <f t="shared" si="4"/>
        <v>6150.5784999999996</v>
      </c>
      <c r="I12" s="102">
        <f t="shared" si="5"/>
        <v>3182.1959999999995</v>
      </c>
      <c r="J12" s="96">
        <f t="shared" si="6"/>
        <v>107.20303060673612</v>
      </c>
      <c r="K12" s="103">
        <f t="shared" si="3"/>
        <v>6400.5784999999996</v>
      </c>
      <c r="L12" s="171"/>
    </row>
    <row r="13" spans="1:13">
      <c r="B13" s="94" t="s">
        <v>97</v>
      </c>
      <c r="C13" s="86"/>
      <c r="D13" s="111"/>
      <c r="E13" s="95">
        <f t="shared" si="2"/>
        <v>770.38940000000002</v>
      </c>
      <c r="F13" s="86"/>
      <c r="G13" s="106"/>
      <c r="H13" s="95">
        <f t="shared" si="4"/>
        <v>1918.9554000000001</v>
      </c>
      <c r="I13" s="102">
        <f t="shared" si="5"/>
        <v>1148.566</v>
      </c>
      <c r="J13" s="96">
        <f t="shared" si="6"/>
        <v>149.08901913759456</v>
      </c>
      <c r="K13" s="150">
        <f t="shared" si="3"/>
        <v>1928.9554000000001</v>
      </c>
      <c r="L13" s="171"/>
      <c r="M13" s="151"/>
    </row>
    <row r="14" spans="1:13">
      <c r="B14" s="97" t="s">
        <v>98</v>
      </c>
      <c r="C14" s="86"/>
      <c r="D14" s="111"/>
      <c r="E14" s="95">
        <f>E49</f>
        <v>242</v>
      </c>
      <c r="F14" s="86"/>
      <c r="G14" s="106"/>
      <c r="H14" s="95">
        <f>H49</f>
        <v>10949.517500000002</v>
      </c>
      <c r="I14" s="102">
        <f t="shared" si="5"/>
        <v>10707.517500000002</v>
      </c>
      <c r="J14" s="96">
        <f t="shared" si="6"/>
        <v>4424.5940082644638</v>
      </c>
      <c r="K14" s="95">
        <v>10949.517500000002</v>
      </c>
      <c r="L14" s="151"/>
      <c r="M14" s="158"/>
    </row>
    <row r="15" spans="1:13">
      <c r="B15" s="97" t="s">
        <v>106</v>
      </c>
      <c r="C15" s="86"/>
      <c r="D15" s="111"/>
      <c r="E15" s="95">
        <f>E50+E59</f>
        <v>351.87419999999997</v>
      </c>
      <c r="F15" s="86"/>
      <c r="G15" s="106"/>
      <c r="H15" s="95">
        <f>H50+H59</f>
        <v>12267.684599999999</v>
      </c>
      <c r="I15" s="102">
        <f>+H15-E15</f>
        <v>11915.810399999998</v>
      </c>
      <c r="J15" s="96">
        <f t="shared" si="6"/>
        <v>3386.3836564317585</v>
      </c>
      <c r="K15" s="95">
        <v>12267.684599999999</v>
      </c>
      <c r="M15" s="151"/>
    </row>
    <row r="16" spans="1:13" s="123" customFormat="1">
      <c r="B16" s="112" t="s">
        <v>33</v>
      </c>
      <c r="C16" s="124"/>
      <c r="D16" s="125">
        <f>SUM(D18:D23)</f>
        <v>2911</v>
      </c>
      <c r="E16" s="125">
        <f>SUM(E17:E23)</f>
        <v>2766.5808999999999</v>
      </c>
      <c r="F16" s="124"/>
      <c r="G16" s="125">
        <f>SUM(G18:G23)</f>
        <v>6337</v>
      </c>
      <c r="H16" s="125">
        <f>SUM(H17:H22)</f>
        <v>3158.35014</v>
      </c>
      <c r="I16" s="125">
        <f>H16-E16</f>
        <v>391.76924000000008</v>
      </c>
      <c r="J16" s="126">
        <f>I16*100/E16</f>
        <v>14.160772959865373</v>
      </c>
      <c r="K16" s="160"/>
      <c r="L16" s="168"/>
    </row>
    <row r="17" spans="2:12">
      <c r="B17" s="97" t="s">
        <v>109</v>
      </c>
      <c r="C17" s="90"/>
      <c r="D17" s="110"/>
      <c r="E17" s="91">
        <v>809.41070000000002</v>
      </c>
      <c r="F17" s="90"/>
      <c r="G17" s="105"/>
      <c r="H17" s="91">
        <v>1075.59284</v>
      </c>
      <c r="I17" s="92">
        <f>+H17-E17</f>
        <v>266.18214</v>
      </c>
      <c r="J17" s="92">
        <f>I17*100/E17</f>
        <v>32.885918113017283</v>
      </c>
      <c r="K17" s="102"/>
      <c r="L17" s="169"/>
    </row>
    <row r="18" spans="2:12">
      <c r="B18" s="94" t="s">
        <v>93</v>
      </c>
      <c r="C18" s="90" t="s">
        <v>105</v>
      </c>
      <c r="D18" s="110">
        <v>2311</v>
      </c>
      <c r="E18" s="91">
        <v>590.07759999999996</v>
      </c>
      <c r="F18" s="90" t="s">
        <v>105</v>
      </c>
      <c r="G18" s="105">
        <v>2309</v>
      </c>
      <c r="H18" s="91">
        <v>631.06569999999999</v>
      </c>
      <c r="I18" s="102">
        <f>+H18-E18</f>
        <v>40.988100000000031</v>
      </c>
      <c r="J18" s="92">
        <f>I18*100/E18</f>
        <v>6.9462219884300023</v>
      </c>
      <c r="K18" s="96"/>
    </row>
    <row r="19" spans="2:12">
      <c r="B19" s="94" t="s">
        <v>94</v>
      </c>
      <c r="C19" s="90"/>
      <c r="D19" s="110"/>
      <c r="E19" s="91">
        <v>105.45780000000001</v>
      </c>
      <c r="F19" s="90"/>
      <c r="G19" s="105"/>
      <c r="H19" s="91">
        <v>125.0373</v>
      </c>
      <c r="I19" s="102">
        <f t="shared" ref="I19:I22" si="7">+H19-E19</f>
        <v>19.579499999999996</v>
      </c>
      <c r="J19" s="92">
        <f t="shared" ref="J19:J81" si="8">I19*100/E19</f>
        <v>18.566194250211929</v>
      </c>
      <c r="K19" s="103"/>
    </row>
    <row r="20" spans="2:12">
      <c r="B20" s="94" t="s">
        <v>95</v>
      </c>
      <c r="C20" s="147" t="s">
        <v>105</v>
      </c>
      <c r="D20" s="111">
        <v>600</v>
      </c>
      <c r="E20" s="95">
        <v>167.19899999999998</v>
      </c>
      <c r="F20" s="147" t="s">
        <v>105</v>
      </c>
      <c r="G20" s="106">
        <v>725</v>
      </c>
      <c r="H20" s="95">
        <v>211.45660000000001</v>
      </c>
      <c r="I20" s="102">
        <f t="shared" si="7"/>
        <v>44.257600000000025</v>
      </c>
      <c r="J20" s="96">
        <f t="shared" si="8"/>
        <v>26.470014772815642</v>
      </c>
      <c r="K20" s="103"/>
    </row>
    <row r="21" spans="2:12">
      <c r="B21" s="94" t="s">
        <v>96</v>
      </c>
      <c r="C21" s="86"/>
      <c r="D21" s="111"/>
      <c r="E21" s="95">
        <v>837.1096</v>
      </c>
      <c r="F21" s="90" t="s">
        <v>105</v>
      </c>
      <c r="G21" s="106">
        <v>3303</v>
      </c>
      <c r="H21" s="95">
        <v>846.7242</v>
      </c>
      <c r="I21" s="102">
        <f t="shared" si="7"/>
        <v>9.6145999999999958</v>
      </c>
      <c r="J21" s="96">
        <f t="shared" si="8"/>
        <v>1.1485473347814905</v>
      </c>
      <c r="K21" s="167"/>
    </row>
    <row r="22" spans="2:12">
      <c r="B22" s="94" t="s">
        <v>97</v>
      </c>
      <c r="C22" s="86"/>
      <c r="D22" s="111"/>
      <c r="E22" s="95">
        <v>257.32619999999997</v>
      </c>
      <c r="F22" s="90"/>
      <c r="G22" s="106"/>
      <c r="H22" s="95">
        <v>268.4735</v>
      </c>
      <c r="I22" s="102">
        <f t="shared" si="7"/>
        <v>11.14730000000003</v>
      </c>
      <c r="J22" s="96">
        <f t="shared" si="8"/>
        <v>4.3319724147793854</v>
      </c>
      <c r="K22" s="93"/>
    </row>
    <row r="23" spans="2:12" hidden="1">
      <c r="B23" s="97" t="s">
        <v>106</v>
      </c>
      <c r="C23" s="86"/>
      <c r="D23" s="111"/>
      <c r="E23" s="95"/>
      <c r="F23" s="86"/>
      <c r="G23" s="106"/>
      <c r="H23" s="95"/>
      <c r="I23" s="96"/>
      <c r="J23" s="96" t="e">
        <f t="shared" si="8"/>
        <v>#DIV/0!</v>
      </c>
      <c r="K23" s="93"/>
    </row>
    <row r="24" spans="2:12" s="123" customFormat="1">
      <c r="B24" s="112" t="s">
        <v>34</v>
      </c>
      <c r="C24" s="124"/>
      <c r="D24" s="128"/>
      <c r="E24" s="161">
        <f>SUM(E25:E32)</f>
        <v>3567.7817</v>
      </c>
      <c r="F24" s="124"/>
      <c r="G24" s="129"/>
      <c r="H24" s="161">
        <f>SUM(H25:H32)</f>
        <v>7232.1165999999994</v>
      </c>
      <c r="I24" s="161">
        <f>H24-E24</f>
        <v>3664.3348999999994</v>
      </c>
      <c r="J24" s="126">
        <f t="shared" si="8"/>
        <v>102.70625301990869</v>
      </c>
      <c r="K24" s="127"/>
    </row>
    <row r="25" spans="2:12" s="123" customFormat="1">
      <c r="B25" s="97" t="s">
        <v>109</v>
      </c>
      <c r="C25" s="152"/>
      <c r="D25" s="153"/>
      <c r="E25" s="91">
        <v>730.6558</v>
      </c>
      <c r="F25" s="152"/>
      <c r="G25" s="155"/>
      <c r="H25" s="91">
        <v>1197.9214999999999</v>
      </c>
      <c r="I25" s="92">
        <f>+H25-E25</f>
        <v>467.26569999999992</v>
      </c>
      <c r="J25" s="92">
        <f>I25*100/E25</f>
        <v>63.951548731974746</v>
      </c>
      <c r="K25" s="157"/>
    </row>
    <row r="26" spans="2:12">
      <c r="B26" s="94" t="s">
        <v>93</v>
      </c>
      <c r="C26" s="90"/>
      <c r="D26" s="110"/>
      <c r="E26" s="91">
        <v>901.5163</v>
      </c>
      <c r="F26" s="90"/>
      <c r="G26" s="105"/>
      <c r="H26" s="91">
        <v>1323.1166000000001</v>
      </c>
      <c r="I26" s="102">
        <f t="shared" ref="I26:I30" si="9">+H26-E26</f>
        <v>421.60030000000006</v>
      </c>
      <c r="J26" s="92">
        <f t="shared" si="8"/>
        <v>46.765687985896655</v>
      </c>
      <c r="K26" s="93"/>
    </row>
    <row r="27" spans="2:12">
      <c r="B27" s="94" t="s">
        <v>94</v>
      </c>
      <c r="C27" s="90"/>
      <c r="D27" s="110"/>
      <c r="E27" s="91">
        <v>221.4528</v>
      </c>
      <c r="F27" s="90"/>
      <c r="G27" s="105"/>
      <c r="H27" s="91">
        <v>693.28409999999997</v>
      </c>
      <c r="I27" s="102">
        <f t="shared" si="9"/>
        <v>471.83129999999994</v>
      </c>
      <c r="J27" s="92">
        <f t="shared" si="8"/>
        <v>213.0617901421883</v>
      </c>
      <c r="K27" s="93"/>
    </row>
    <row r="28" spans="2:12">
      <c r="B28" s="94" t="s">
        <v>95</v>
      </c>
      <c r="C28" s="86"/>
      <c r="D28" s="111"/>
      <c r="E28" s="95">
        <v>397.29910000000007</v>
      </c>
      <c r="F28" s="86"/>
      <c r="G28" s="106"/>
      <c r="H28" s="95">
        <v>682.58680000000004</v>
      </c>
      <c r="I28" s="102">
        <f t="shared" si="9"/>
        <v>285.28769999999997</v>
      </c>
      <c r="J28" s="96">
        <f t="shared" si="8"/>
        <v>71.806782346096412</v>
      </c>
      <c r="K28" s="93"/>
    </row>
    <row r="29" spans="2:12">
      <c r="B29" s="94" t="s">
        <v>96</v>
      </c>
      <c r="C29" s="86"/>
      <c r="D29" s="111"/>
      <c r="E29" s="95">
        <v>1009.8754</v>
      </c>
      <c r="F29" s="86"/>
      <c r="G29" s="106"/>
      <c r="H29" s="95">
        <v>2701.0414999999998</v>
      </c>
      <c r="I29" s="102">
        <f t="shared" si="9"/>
        <v>1691.1660999999999</v>
      </c>
      <c r="J29" s="96">
        <f t="shared" si="8"/>
        <v>167.46284739681747</v>
      </c>
      <c r="K29" s="93"/>
    </row>
    <row r="30" spans="2:12">
      <c r="B30" s="94" t="s">
        <v>97</v>
      </c>
      <c r="C30" s="86"/>
      <c r="D30" s="111"/>
      <c r="E30" s="95">
        <v>306.98230000000001</v>
      </c>
      <c r="F30" s="86"/>
      <c r="G30" s="106"/>
      <c r="H30" s="95">
        <v>634.16610000000003</v>
      </c>
      <c r="I30" s="102">
        <f t="shared" si="9"/>
        <v>327.18380000000002</v>
      </c>
      <c r="J30" s="96">
        <f t="shared" si="8"/>
        <v>106.58067256646393</v>
      </c>
      <c r="K30" s="93"/>
    </row>
    <row r="31" spans="2:12" hidden="1">
      <c r="B31" s="97" t="s">
        <v>98</v>
      </c>
      <c r="C31" s="86"/>
      <c r="D31" s="111"/>
      <c r="E31" s="95"/>
      <c r="F31" s="86"/>
      <c r="G31" s="106"/>
      <c r="H31" s="95"/>
      <c r="I31" s="96"/>
      <c r="J31" s="96" t="e">
        <f t="shared" si="8"/>
        <v>#DIV/0!</v>
      </c>
      <c r="K31" s="93"/>
    </row>
    <row r="32" spans="2:12" hidden="1">
      <c r="B32" s="97" t="s">
        <v>106</v>
      </c>
      <c r="C32" s="86"/>
      <c r="D32" s="111"/>
      <c r="E32" s="95"/>
      <c r="F32" s="86"/>
      <c r="G32" s="106"/>
      <c r="H32" s="95"/>
      <c r="I32" s="96"/>
      <c r="J32" s="96" t="e">
        <f t="shared" si="8"/>
        <v>#DIV/0!</v>
      </c>
      <c r="K32" s="93"/>
    </row>
    <row r="33" spans="2:11" s="123" customFormat="1">
      <c r="B33" s="112" t="s">
        <v>108</v>
      </c>
      <c r="C33" s="124"/>
      <c r="D33" s="128"/>
      <c r="E33" s="125">
        <f>SUM(E34:E41)</f>
        <v>962.78390000000013</v>
      </c>
      <c r="F33" s="124"/>
      <c r="G33" s="125">
        <f t="shared" ref="G33" si="10">SUM(G35:G41)</f>
        <v>0</v>
      </c>
      <c r="H33" s="125">
        <f>SUM(H34:H41)</f>
        <v>5669.1436000000003</v>
      </c>
      <c r="I33" s="161">
        <f>H33-E33</f>
        <v>4706.3597</v>
      </c>
      <c r="J33" s="126">
        <f t="shared" ref="J33" si="11">I33*100/E33</f>
        <v>488.82825107482574</v>
      </c>
      <c r="K33" s="127"/>
    </row>
    <row r="34" spans="2:11">
      <c r="B34" s="97" t="s">
        <v>109</v>
      </c>
      <c r="C34" s="90"/>
      <c r="D34" s="110"/>
      <c r="E34" s="91">
        <v>251.65629999999999</v>
      </c>
      <c r="F34" s="90"/>
      <c r="G34" s="105"/>
      <c r="H34" s="91">
        <v>2465.4405999999999</v>
      </c>
      <c r="I34" s="102">
        <f t="shared" ref="I34:I39" si="12">+H34-E34</f>
        <v>2213.7842999999998</v>
      </c>
      <c r="J34" s="92">
        <f t="shared" si="8"/>
        <v>879.68562678542128</v>
      </c>
      <c r="K34" s="91"/>
    </row>
    <row r="35" spans="2:11">
      <c r="B35" s="94" t="s">
        <v>93</v>
      </c>
      <c r="C35" s="90"/>
      <c r="D35" s="110"/>
      <c r="E35" s="91">
        <v>474.81270000000001</v>
      </c>
      <c r="F35" s="90"/>
      <c r="G35" s="105"/>
      <c r="H35" s="91">
        <v>1094.9024999999999</v>
      </c>
      <c r="I35" s="102">
        <f t="shared" si="12"/>
        <v>620.08979999999997</v>
      </c>
      <c r="J35" s="92">
        <f t="shared" si="8"/>
        <v>130.59671740035597</v>
      </c>
      <c r="K35" s="93"/>
    </row>
    <row r="36" spans="2:11">
      <c r="B36" s="94" t="s">
        <v>94</v>
      </c>
      <c r="C36" s="90"/>
      <c r="D36" s="110"/>
      <c r="E36" s="91">
        <v>10.823700000000001</v>
      </c>
      <c r="F36" s="90"/>
      <c r="G36" s="105"/>
      <c r="H36" s="91">
        <v>87.765000000000001</v>
      </c>
      <c r="I36" s="102">
        <f t="shared" si="12"/>
        <v>76.941299999999998</v>
      </c>
      <c r="J36" s="92">
        <f t="shared" si="8"/>
        <v>710.85950275783694</v>
      </c>
      <c r="K36" s="103"/>
    </row>
    <row r="37" spans="2:11">
      <c r="B37" s="94" t="s">
        <v>95</v>
      </c>
      <c r="C37" s="86"/>
      <c r="D37" s="111"/>
      <c r="E37" s="95">
        <v>21.937600000000003</v>
      </c>
      <c r="F37" s="86"/>
      <c r="G37" s="106"/>
      <c r="H37" s="95">
        <v>123.6948</v>
      </c>
      <c r="I37" s="102">
        <f t="shared" si="12"/>
        <v>101.7572</v>
      </c>
      <c r="J37" s="96">
        <f t="shared" si="8"/>
        <v>463.8483699219604</v>
      </c>
      <c r="K37" s="93"/>
    </row>
    <row r="38" spans="2:11">
      <c r="B38" s="94" t="s">
        <v>96</v>
      </c>
      <c r="C38" s="86"/>
      <c r="D38" s="111"/>
      <c r="E38" s="95">
        <v>160.76440000000002</v>
      </c>
      <c r="F38" s="86"/>
      <c r="G38" s="106"/>
      <c r="H38" s="95">
        <v>1537.723</v>
      </c>
      <c r="I38" s="102">
        <f t="shared" si="12"/>
        <v>1376.9585999999999</v>
      </c>
      <c r="J38" s="96">
        <f t="shared" si="8"/>
        <v>856.50716203338527</v>
      </c>
      <c r="K38" s="93"/>
    </row>
    <row r="39" spans="2:11">
      <c r="B39" s="94" t="s">
        <v>97</v>
      </c>
      <c r="C39" s="86"/>
      <c r="D39" s="111"/>
      <c r="E39" s="95">
        <v>42.789200000000001</v>
      </c>
      <c r="F39" s="86"/>
      <c r="G39" s="106"/>
      <c r="H39" s="95">
        <v>359.61770000000001</v>
      </c>
      <c r="I39" s="102">
        <f t="shared" si="12"/>
        <v>316.82850000000002</v>
      </c>
      <c r="J39" s="96">
        <f t="shared" si="8"/>
        <v>740.4403447598927</v>
      </c>
      <c r="K39" s="93"/>
    </row>
    <row r="40" spans="2:11" hidden="1">
      <c r="B40" s="97" t="s">
        <v>98</v>
      </c>
      <c r="C40" s="86"/>
      <c r="D40" s="111"/>
      <c r="E40" s="95"/>
      <c r="F40" s="86"/>
      <c r="G40" s="106"/>
      <c r="H40" s="95"/>
      <c r="I40" s="96"/>
      <c r="J40" s="96" t="e">
        <f t="shared" si="8"/>
        <v>#DIV/0!</v>
      </c>
      <c r="K40" s="93"/>
    </row>
    <row r="41" spans="2:11" hidden="1">
      <c r="B41" s="97" t="s">
        <v>106</v>
      </c>
      <c r="C41" s="86"/>
      <c r="D41" s="111"/>
      <c r="E41" s="95"/>
      <c r="F41" s="86"/>
      <c r="G41" s="106"/>
      <c r="H41" s="95"/>
      <c r="I41" s="96"/>
      <c r="J41" s="96" t="e">
        <f t="shared" si="8"/>
        <v>#DIV/0!</v>
      </c>
      <c r="K41" s="93"/>
    </row>
    <row r="42" spans="2:11" s="123" customFormat="1">
      <c r="B42" s="112" t="s">
        <v>36</v>
      </c>
      <c r="C42" s="124"/>
      <c r="D42" s="128"/>
      <c r="E42" s="125">
        <f>SUM(E43:E50)</f>
        <v>2832.8139999999999</v>
      </c>
      <c r="F42" s="124"/>
      <c r="G42" s="129"/>
      <c r="H42" s="125">
        <f>SUM(H43:H50)</f>
        <v>26940.4899</v>
      </c>
      <c r="I42" s="161">
        <f>H42-E42</f>
        <v>24107.675900000002</v>
      </c>
      <c r="J42" s="126">
        <f t="shared" si="8"/>
        <v>851.01513548012701</v>
      </c>
      <c r="K42" s="127"/>
    </row>
    <row r="43" spans="2:11">
      <c r="B43" s="97" t="s">
        <v>109</v>
      </c>
      <c r="C43" s="90"/>
      <c r="D43" s="110"/>
      <c r="E43" s="91">
        <v>218.191</v>
      </c>
      <c r="F43" s="90"/>
      <c r="G43" s="105"/>
      <c r="H43" s="91">
        <v>306.608</v>
      </c>
      <c r="I43" s="92">
        <f t="shared" ref="I43:I45" si="13">+H43-E43</f>
        <v>88.417000000000002</v>
      </c>
      <c r="J43" s="92">
        <f t="shared" ref="J43:J45" si="14">I43*100/E43</f>
        <v>40.522753000811221</v>
      </c>
      <c r="K43" s="165"/>
    </row>
    <row r="44" spans="2:11">
      <c r="B44" s="94" t="s">
        <v>93</v>
      </c>
      <c r="C44" s="90"/>
      <c r="D44" s="110"/>
      <c r="E44" s="91">
        <v>962.2177999999999</v>
      </c>
      <c r="F44" s="90"/>
      <c r="G44" s="105"/>
      <c r="H44" s="91">
        <v>1610.17</v>
      </c>
      <c r="I44" s="102">
        <f t="shared" si="13"/>
        <v>647.95220000000018</v>
      </c>
      <c r="J44" s="92">
        <f t="shared" si="14"/>
        <v>67.339452668616218</v>
      </c>
      <c r="K44" s="93"/>
    </row>
    <row r="45" spans="2:11">
      <c r="B45" s="94" t="s">
        <v>94</v>
      </c>
      <c r="C45" s="90"/>
      <c r="D45" s="110"/>
      <c r="E45" s="91">
        <v>73.316800000000001</v>
      </c>
      <c r="F45" s="90"/>
      <c r="G45" s="105"/>
      <c r="H45" s="91">
        <v>196.756</v>
      </c>
      <c r="I45" s="102">
        <f t="shared" si="13"/>
        <v>123.4392</v>
      </c>
      <c r="J45" s="92">
        <f t="shared" si="14"/>
        <v>168.36414027889924</v>
      </c>
      <c r="K45" s="93"/>
    </row>
    <row r="46" spans="2:11">
      <c r="B46" s="94" t="s">
        <v>95</v>
      </c>
      <c r="C46" s="86"/>
      <c r="D46" s="111"/>
      <c r="E46" s="95">
        <v>113.92869999999999</v>
      </c>
      <c r="F46" s="86"/>
      <c r="G46" s="106"/>
      <c r="H46" s="95">
        <v>192.6617</v>
      </c>
      <c r="I46" s="102">
        <f t="shared" ref="I46:I50" si="15">+H46-E46</f>
        <v>78.733000000000004</v>
      </c>
      <c r="J46" s="96">
        <f t="shared" si="8"/>
        <v>69.107257433816073</v>
      </c>
      <c r="K46" s="93"/>
    </row>
    <row r="47" spans="2:11">
      <c r="B47" s="94" t="s">
        <v>96</v>
      </c>
      <c r="C47" s="86"/>
      <c r="D47" s="111"/>
      <c r="E47" s="95">
        <v>833.59250000000009</v>
      </c>
      <c r="F47" s="86"/>
      <c r="G47" s="106"/>
      <c r="H47" s="95">
        <v>1014.4171</v>
      </c>
      <c r="I47" s="102">
        <f t="shared" si="15"/>
        <v>180.82459999999992</v>
      </c>
      <c r="J47" s="96">
        <f t="shared" si="8"/>
        <v>21.692205724019818</v>
      </c>
      <c r="K47" s="93"/>
    </row>
    <row r="48" spans="2:11">
      <c r="B48" s="94" t="s">
        <v>97</v>
      </c>
      <c r="C48" s="86"/>
      <c r="D48" s="111"/>
      <c r="E48" s="95">
        <v>104.893</v>
      </c>
      <c r="F48" s="86"/>
      <c r="G48" s="106"/>
      <c r="H48" s="95">
        <v>503.47500000000002</v>
      </c>
      <c r="I48" s="102">
        <f t="shared" si="15"/>
        <v>398.58199999999999</v>
      </c>
      <c r="J48" s="96">
        <f t="shared" si="8"/>
        <v>379.98913178191106</v>
      </c>
      <c r="K48" s="93"/>
    </row>
    <row r="49" spans="2:12">
      <c r="B49" s="97" t="s">
        <v>98</v>
      </c>
      <c r="C49" s="86"/>
      <c r="D49" s="111"/>
      <c r="E49" s="95">
        <v>242</v>
      </c>
      <c r="F49" s="86"/>
      <c r="G49" s="106"/>
      <c r="H49" s="95">
        <v>10949.517500000002</v>
      </c>
      <c r="I49" s="102">
        <f t="shared" si="15"/>
        <v>10707.517500000002</v>
      </c>
      <c r="J49" s="96">
        <f t="shared" si="8"/>
        <v>4424.5940082644638</v>
      </c>
      <c r="K49" s="93"/>
    </row>
    <row r="50" spans="2:12">
      <c r="B50" s="97" t="s">
        <v>106</v>
      </c>
      <c r="C50" s="86"/>
      <c r="D50" s="111"/>
      <c r="E50" s="95">
        <v>284.67419999999998</v>
      </c>
      <c r="F50" s="86"/>
      <c r="G50" s="106"/>
      <c r="H50" s="95">
        <v>12166.884599999999</v>
      </c>
      <c r="I50" s="102">
        <f t="shared" si="15"/>
        <v>11882.2104</v>
      </c>
      <c r="J50" s="96">
        <f t="shared" si="8"/>
        <v>4173.968136206232</v>
      </c>
      <c r="K50" s="93"/>
    </row>
    <row r="51" spans="2:12" s="123" customFormat="1">
      <c r="B51" s="112" t="s">
        <v>41</v>
      </c>
      <c r="C51" s="124"/>
      <c r="D51" s="128"/>
      <c r="E51" s="125">
        <f>SUM(E52:E59)</f>
        <v>665.57640000000004</v>
      </c>
      <c r="F51" s="124"/>
      <c r="G51" s="129"/>
      <c r="H51" s="125">
        <f>SUM(H52:H59)</f>
        <v>728.58240000000001</v>
      </c>
      <c r="I51" s="161">
        <f>H51-E51</f>
        <v>63.005999999999972</v>
      </c>
      <c r="J51" s="126">
        <f t="shared" si="8"/>
        <v>9.4663813200107398</v>
      </c>
      <c r="K51" s="127"/>
    </row>
    <row r="52" spans="2:12">
      <c r="B52" s="97" t="s">
        <v>109</v>
      </c>
      <c r="C52" s="90"/>
      <c r="D52" s="110"/>
      <c r="E52" s="91">
        <v>148.80449999999999</v>
      </c>
      <c r="F52" s="90"/>
      <c r="G52" s="105"/>
      <c r="H52" s="91">
        <v>196.5607</v>
      </c>
      <c r="I52" s="92">
        <f t="shared" ref="I52:I57" si="16">+H52-E52</f>
        <v>47.756200000000007</v>
      </c>
      <c r="J52" s="92">
        <f t="shared" ref="J52:J57" si="17">I52*100/E52</f>
        <v>32.093249868115556</v>
      </c>
      <c r="K52" s="165"/>
    </row>
    <row r="53" spans="2:12">
      <c r="B53" s="94" t="s">
        <v>93</v>
      </c>
      <c r="C53" s="90"/>
      <c r="D53" s="110"/>
      <c r="E53" s="91">
        <v>119.169</v>
      </c>
      <c r="F53" s="90"/>
      <c r="G53" s="105"/>
      <c r="H53" s="91">
        <v>131.38650000000001</v>
      </c>
      <c r="I53" s="102">
        <f t="shared" si="16"/>
        <v>12.217500000000015</v>
      </c>
      <c r="J53" s="92">
        <f t="shared" si="17"/>
        <v>10.252246809153402</v>
      </c>
      <c r="K53" s="93"/>
    </row>
    <row r="54" spans="2:12">
      <c r="B54" s="94" t="s">
        <v>94</v>
      </c>
      <c r="C54" s="90"/>
      <c r="D54" s="110"/>
      <c r="E54" s="91">
        <v>115.5</v>
      </c>
      <c r="F54" s="90"/>
      <c r="G54" s="105"/>
      <c r="H54" s="91">
        <v>22.954999999999998</v>
      </c>
      <c r="I54" s="102">
        <f t="shared" si="16"/>
        <v>-92.545000000000002</v>
      </c>
      <c r="J54" s="92">
        <f t="shared" si="17"/>
        <v>-80.125541125541119</v>
      </c>
      <c r="K54" s="93"/>
    </row>
    <row r="55" spans="2:12">
      <c r="B55" s="94" t="s">
        <v>95</v>
      </c>
      <c r="C55" s="86"/>
      <c r="D55" s="111"/>
      <c r="E55" s="95">
        <v>29.4636</v>
      </c>
      <c r="F55" s="86"/>
      <c r="G55" s="106"/>
      <c r="H55" s="95">
        <v>72.984399999999994</v>
      </c>
      <c r="I55" s="102">
        <f t="shared" si="16"/>
        <v>43.520799999999994</v>
      </c>
      <c r="J55" s="96">
        <f t="shared" si="17"/>
        <v>147.71039519950037</v>
      </c>
      <c r="K55" s="93"/>
    </row>
    <row r="56" spans="2:12">
      <c r="B56" s="94" t="s">
        <v>96</v>
      </c>
      <c r="C56" s="86"/>
      <c r="D56" s="111"/>
      <c r="E56" s="95">
        <v>127.0406</v>
      </c>
      <c r="F56" s="86"/>
      <c r="G56" s="106"/>
      <c r="H56" s="95">
        <v>50.672699999999999</v>
      </c>
      <c r="I56" s="102">
        <f t="shared" si="16"/>
        <v>-76.367899999999992</v>
      </c>
      <c r="J56" s="96">
        <f t="shared" si="17"/>
        <v>-60.112987501633327</v>
      </c>
      <c r="K56" s="93"/>
    </row>
    <row r="57" spans="2:12">
      <c r="B57" s="94" t="s">
        <v>97</v>
      </c>
      <c r="C57" s="86"/>
      <c r="D57" s="111"/>
      <c r="E57" s="95">
        <v>58.398699999999998</v>
      </c>
      <c r="F57" s="86"/>
      <c r="G57" s="106"/>
      <c r="H57" s="95">
        <v>153.22309999999999</v>
      </c>
      <c r="I57" s="102">
        <f t="shared" si="16"/>
        <v>94.824399999999997</v>
      </c>
      <c r="J57" s="96">
        <f t="shared" si="17"/>
        <v>162.37416243854744</v>
      </c>
      <c r="K57" s="93"/>
    </row>
    <row r="58" spans="2:12" hidden="1">
      <c r="B58" s="97" t="s">
        <v>98</v>
      </c>
      <c r="C58" s="86"/>
      <c r="D58" s="111"/>
      <c r="E58" s="95"/>
      <c r="F58" s="86"/>
      <c r="G58" s="106"/>
      <c r="H58" s="95"/>
      <c r="I58" s="102">
        <f t="shared" ref="I58:I59" si="18">+H58-E58</f>
        <v>0</v>
      </c>
      <c r="J58" s="96" t="e">
        <f t="shared" si="8"/>
        <v>#DIV/0!</v>
      </c>
      <c r="K58" s="93"/>
    </row>
    <row r="59" spans="2:12" ht="19.5" thickBot="1">
      <c r="B59" s="97" t="s">
        <v>106</v>
      </c>
      <c r="C59" s="86"/>
      <c r="D59" s="111"/>
      <c r="E59" s="95">
        <v>67.2</v>
      </c>
      <c r="F59" s="86"/>
      <c r="G59" s="106"/>
      <c r="H59" s="95">
        <v>100.8</v>
      </c>
      <c r="I59" s="102">
        <f t="shared" si="18"/>
        <v>33.599999999999994</v>
      </c>
      <c r="J59" s="96">
        <f t="shared" si="8"/>
        <v>49.999999999999993</v>
      </c>
      <c r="K59" s="93"/>
    </row>
    <row r="60" spans="2:12" s="123" customFormat="1" ht="19.5" thickTop="1">
      <c r="B60" s="114" t="s">
        <v>70</v>
      </c>
      <c r="C60" s="130"/>
      <c r="D60" s="131"/>
      <c r="E60" s="132">
        <f>SUM(E62:E67)</f>
        <v>1974.7323999999999</v>
      </c>
      <c r="F60" s="130"/>
      <c r="G60" s="138">
        <f>SUM(G62:G67)</f>
        <v>7630</v>
      </c>
      <c r="H60" s="132">
        <f>SUM(H61:H67)</f>
        <v>3334.7624999999998</v>
      </c>
      <c r="I60" s="136">
        <f>H60-E60</f>
        <v>1360.0300999999999</v>
      </c>
      <c r="J60" s="163">
        <f t="shared" si="8"/>
        <v>68.871615212268765</v>
      </c>
      <c r="K60" s="133"/>
      <c r="L60" s="168"/>
    </row>
    <row r="61" spans="2:12" s="123" customFormat="1">
      <c r="B61" s="97" t="s">
        <v>109</v>
      </c>
      <c r="C61" s="152"/>
      <c r="D61" s="153"/>
      <c r="E61" s="154">
        <v>809.41070000000002</v>
      </c>
      <c r="F61" s="152"/>
      <c r="G61" s="155"/>
      <c r="H61" s="154">
        <v>1075.5927999999999</v>
      </c>
      <c r="I61" s="156">
        <f>H61-E61</f>
        <v>266.18209999999988</v>
      </c>
      <c r="J61" s="156">
        <f t="shared" si="8"/>
        <v>32.885913171150307</v>
      </c>
      <c r="K61" s="164"/>
    </row>
    <row r="62" spans="2:12">
      <c r="B62" s="94" t="s">
        <v>93</v>
      </c>
      <c r="C62" s="90"/>
      <c r="D62" s="110">
        <v>2311</v>
      </c>
      <c r="E62" s="91">
        <v>590.07759999999996</v>
      </c>
      <c r="F62" s="147" t="s">
        <v>105</v>
      </c>
      <c r="G62" s="105">
        <v>2309</v>
      </c>
      <c r="H62" s="91">
        <v>647.91329999999994</v>
      </c>
      <c r="I62" s="102">
        <f>H62-E62</f>
        <v>57.835699999999974</v>
      </c>
      <c r="J62" s="92">
        <f t="shared" si="8"/>
        <v>9.8013718873585418</v>
      </c>
      <c r="K62" s="103"/>
    </row>
    <row r="63" spans="2:12">
      <c r="B63" s="94" t="s">
        <v>94</v>
      </c>
      <c r="C63" s="90" t="s">
        <v>105</v>
      </c>
      <c r="D63" s="110">
        <v>170</v>
      </c>
      <c r="E63" s="91">
        <v>103.29109999999999</v>
      </c>
      <c r="F63" s="147"/>
      <c r="G63" s="105"/>
      <c r="H63" s="91">
        <v>125.0373</v>
      </c>
      <c r="I63" s="102">
        <f t="shared" ref="I63:I67" si="19">H63-E63</f>
        <v>21.746200000000016</v>
      </c>
      <c r="J63" s="92">
        <f t="shared" si="8"/>
        <v>21.053314370744449</v>
      </c>
      <c r="K63" s="103"/>
    </row>
    <row r="64" spans="2:12">
      <c r="B64" s="94" t="s">
        <v>95</v>
      </c>
      <c r="C64" s="90" t="s">
        <v>105</v>
      </c>
      <c r="D64" s="110">
        <v>600</v>
      </c>
      <c r="E64" s="91">
        <v>171.00380000000001</v>
      </c>
      <c r="F64" s="147" t="s">
        <v>105</v>
      </c>
      <c r="G64" s="105">
        <v>725</v>
      </c>
      <c r="H64" s="91">
        <v>214.86789999999999</v>
      </c>
      <c r="I64" s="102">
        <f t="shared" si="19"/>
        <v>43.864099999999979</v>
      </c>
      <c r="J64" s="96">
        <f t="shared" si="8"/>
        <v>25.650950446715207</v>
      </c>
      <c r="K64" s="103"/>
    </row>
    <row r="65" spans="2:11">
      <c r="B65" s="94" t="s">
        <v>96</v>
      </c>
      <c r="C65" s="147" t="s">
        <v>105</v>
      </c>
      <c r="D65" s="111">
        <v>3482</v>
      </c>
      <c r="E65" s="95">
        <v>848.50609999999995</v>
      </c>
      <c r="F65" s="147" t="s">
        <v>105</v>
      </c>
      <c r="G65" s="106">
        <v>3303</v>
      </c>
      <c r="H65" s="95">
        <v>846.7242</v>
      </c>
      <c r="I65" s="102">
        <f t="shared" si="19"/>
        <v>-1.7818999999999505</v>
      </c>
      <c r="J65" s="96">
        <f t="shared" si="8"/>
        <v>-0.2100043829973586</v>
      </c>
      <c r="K65" s="103"/>
    </row>
    <row r="66" spans="2:11">
      <c r="B66" s="94" t="s">
        <v>97</v>
      </c>
      <c r="C66" s="147" t="s">
        <v>105</v>
      </c>
      <c r="D66" s="111">
        <v>996</v>
      </c>
      <c r="E66" s="95">
        <v>261.85379999999998</v>
      </c>
      <c r="F66" s="147" t="s">
        <v>105</v>
      </c>
      <c r="G66" s="106">
        <v>993</v>
      </c>
      <c r="H66" s="95">
        <v>274.40949999999998</v>
      </c>
      <c r="I66" s="102">
        <f t="shared" si="19"/>
        <v>12.555700000000002</v>
      </c>
      <c r="J66" s="96">
        <f t="shared" si="8"/>
        <v>4.7949275511755047</v>
      </c>
      <c r="K66" s="103"/>
    </row>
    <row r="67" spans="2:11">
      <c r="B67" s="94" t="s">
        <v>98</v>
      </c>
      <c r="C67" s="86"/>
      <c r="D67" s="111"/>
      <c r="E67" s="95"/>
      <c r="F67" s="147"/>
      <c r="G67" s="106">
        <v>300</v>
      </c>
      <c r="H67" s="95">
        <v>150.21749999999997</v>
      </c>
      <c r="I67" s="102">
        <f t="shared" si="19"/>
        <v>150.21749999999997</v>
      </c>
      <c r="J67" s="96">
        <v>0</v>
      </c>
      <c r="K67" s="103"/>
    </row>
    <row r="68" spans="2:11" s="123" customFormat="1">
      <c r="B68" s="148" t="s">
        <v>75</v>
      </c>
      <c r="C68" s="134"/>
      <c r="D68" s="135"/>
      <c r="E68" s="136">
        <f>SUM(E70:E76)</f>
        <v>4574.0848999999998</v>
      </c>
      <c r="F68" s="134"/>
      <c r="G68" s="139">
        <f>SUM(G70:G76)</f>
        <v>1449008</v>
      </c>
      <c r="H68" s="136">
        <f>SUM(H69:H76)</f>
        <v>15359.853520000001</v>
      </c>
      <c r="I68" s="136">
        <f>H68-E68</f>
        <v>10785.768620000001</v>
      </c>
      <c r="J68" s="163">
        <f t="shared" si="8"/>
        <v>235.80167084349483</v>
      </c>
      <c r="K68" s="137"/>
    </row>
    <row r="69" spans="2:11" s="123" customFormat="1">
      <c r="B69" s="97" t="s">
        <v>109</v>
      </c>
      <c r="C69" s="152"/>
      <c r="D69" s="153"/>
      <c r="E69" s="91">
        <v>765</v>
      </c>
      <c r="F69" s="152"/>
      <c r="G69" s="155"/>
      <c r="H69" s="91">
        <v>3937.8679999999999</v>
      </c>
      <c r="I69" s="102">
        <f>H69-E69</f>
        <v>3172.8679999999999</v>
      </c>
      <c r="J69" s="156">
        <f t="shared" ref="J69" si="20">I69*100/E69</f>
        <v>414.75398692810455</v>
      </c>
      <c r="K69" s="154"/>
    </row>
    <row r="70" spans="2:11">
      <c r="B70" s="14" t="s">
        <v>93</v>
      </c>
      <c r="C70" s="90"/>
      <c r="D70" s="110"/>
      <c r="E70" s="91">
        <v>1512.7727</v>
      </c>
      <c r="F70" s="90"/>
      <c r="G70" s="105"/>
      <c r="H70" s="91">
        <v>2524.5871200000001</v>
      </c>
      <c r="I70" s="102">
        <f>H70-E70</f>
        <v>1011.8144200000002</v>
      </c>
      <c r="J70" s="92">
        <f t="shared" si="8"/>
        <v>66.884762000266136</v>
      </c>
      <c r="K70" s="103"/>
    </row>
    <row r="71" spans="2:11">
      <c r="B71" s="14" t="s">
        <v>94</v>
      </c>
      <c r="C71" s="90"/>
      <c r="D71" s="110"/>
      <c r="E71" s="91">
        <v>276.14950000000005</v>
      </c>
      <c r="F71" s="90"/>
      <c r="G71" s="105"/>
      <c r="H71" s="91">
        <v>357.6925</v>
      </c>
      <c r="I71" s="102">
        <f t="shared" ref="I71:I76" si="21">H71-E71</f>
        <v>81.54299999999995</v>
      </c>
      <c r="J71" s="92">
        <f t="shared" si="8"/>
        <v>29.52857057499649</v>
      </c>
      <c r="K71" s="103"/>
    </row>
    <row r="72" spans="2:11">
      <c r="B72" s="14" t="s">
        <v>95</v>
      </c>
      <c r="C72" s="86"/>
      <c r="D72" s="111"/>
      <c r="E72" s="95">
        <v>235.60039999999998</v>
      </c>
      <c r="F72" s="86"/>
      <c r="G72" s="106"/>
      <c r="H72" s="95">
        <v>864.07090000000005</v>
      </c>
      <c r="I72" s="102">
        <f t="shared" si="21"/>
        <v>628.47050000000013</v>
      </c>
      <c r="J72" s="96">
        <f t="shared" si="8"/>
        <v>266.75273047074631</v>
      </c>
      <c r="K72" s="93"/>
    </row>
    <row r="73" spans="2:11">
      <c r="B73" s="14" t="s">
        <v>96</v>
      </c>
      <c r="C73" s="90" t="s">
        <v>110</v>
      </c>
      <c r="D73" s="111">
        <v>769760</v>
      </c>
      <c r="E73" s="95">
        <v>1932.3953000000001</v>
      </c>
      <c r="F73" s="147" t="s">
        <v>89</v>
      </c>
      <c r="G73" s="106">
        <v>1449008</v>
      </c>
      <c r="H73" s="95">
        <v>5087.8131000000003</v>
      </c>
      <c r="I73" s="102">
        <f t="shared" si="21"/>
        <v>3155.4178000000002</v>
      </c>
      <c r="J73" s="96">
        <f t="shared" si="8"/>
        <v>163.2904923749297</v>
      </c>
      <c r="K73" s="96"/>
    </row>
    <row r="74" spans="2:11">
      <c r="B74" s="14" t="s">
        <v>97</v>
      </c>
      <c r="C74" s="86"/>
      <c r="D74" s="111"/>
      <c r="E74" s="95">
        <v>394.30690000000004</v>
      </c>
      <c r="F74" s="90"/>
      <c r="G74" s="106"/>
      <c r="H74" s="95">
        <v>1564.0818999999999</v>
      </c>
      <c r="I74" s="102">
        <f t="shared" si="21"/>
        <v>1169.7749999999999</v>
      </c>
      <c r="J74" s="96">
        <f t="shared" si="8"/>
        <v>296.6661247875702</v>
      </c>
      <c r="K74" s="95"/>
    </row>
    <row r="75" spans="2:11">
      <c r="B75" s="149" t="s">
        <v>98</v>
      </c>
      <c r="C75" s="86"/>
      <c r="D75" s="111">
        <f>G73-'[1]แบบคำขอเบื้องต้น ไม่รวมกองทุน'!$H$220</f>
        <v>1448758</v>
      </c>
      <c r="E75" s="95">
        <v>110.6601</v>
      </c>
      <c r="F75" s="86"/>
      <c r="G75" s="106"/>
      <c r="H75" s="95">
        <v>610.94000000000005</v>
      </c>
      <c r="I75" s="102">
        <f t="shared" si="21"/>
        <v>500.27990000000005</v>
      </c>
      <c r="J75" s="96">
        <f t="shared" si="8"/>
        <v>452.08697624527724</v>
      </c>
      <c r="K75" s="96"/>
    </row>
    <row r="76" spans="2:11">
      <c r="B76" s="149" t="s">
        <v>106</v>
      </c>
      <c r="C76" s="86"/>
      <c r="D76" s="111"/>
      <c r="E76" s="95">
        <v>112.2</v>
      </c>
      <c r="F76" s="86"/>
      <c r="G76" s="106"/>
      <c r="H76" s="95">
        <v>412.8</v>
      </c>
      <c r="I76" s="102">
        <f t="shared" si="21"/>
        <v>300.60000000000002</v>
      </c>
      <c r="J76" s="96">
        <f t="shared" si="8"/>
        <v>267.91443850267382</v>
      </c>
      <c r="K76" s="93"/>
    </row>
    <row r="77" spans="2:11">
      <c r="B77" s="148" t="s">
        <v>76</v>
      </c>
      <c r="C77" s="115"/>
      <c r="D77" s="116"/>
      <c r="E77" s="117">
        <f>SUM(E79:E85)</f>
        <v>1789.6205</v>
      </c>
      <c r="F77" s="115"/>
      <c r="G77" s="140">
        <f>SUM(G79:G85)</f>
        <v>123734</v>
      </c>
      <c r="H77" s="117">
        <f>SUM(H78:H85)</f>
        <v>25034.066569999999</v>
      </c>
      <c r="I77" s="162">
        <f>H77-E77</f>
        <v>23244.446069999998</v>
      </c>
      <c r="J77" s="163">
        <f t="shared" si="8"/>
        <v>1298.8477763861108</v>
      </c>
      <c r="K77" s="118"/>
    </row>
    <row r="78" spans="2:11" s="123" customFormat="1">
      <c r="B78" s="97" t="s">
        <v>109</v>
      </c>
      <c r="C78" s="152"/>
      <c r="D78" s="153"/>
      <c r="E78" s="91">
        <v>522</v>
      </c>
      <c r="F78" s="152"/>
      <c r="G78" s="155"/>
      <c r="H78" s="91">
        <v>228.6628</v>
      </c>
      <c r="I78" s="92">
        <f>H78-E78</f>
        <v>-293.3372</v>
      </c>
      <c r="J78" s="156">
        <f t="shared" ref="J78" si="22">I78*100/E78</f>
        <v>-56.194865900383142</v>
      </c>
      <c r="K78" s="156"/>
    </row>
    <row r="79" spans="2:11">
      <c r="B79" s="14" t="s">
        <v>93</v>
      </c>
      <c r="C79" s="90"/>
      <c r="D79" s="110"/>
      <c r="E79" s="91">
        <v>858.32039999999995</v>
      </c>
      <c r="F79" s="90"/>
      <c r="G79" s="105"/>
      <c r="H79" s="91">
        <v>1618.1409200000001</v>
      </c>
      <c r="I79" s="92">
        <f>H79-E79</f>
        <v>759.8205200000001</v>
      </c>
      <c r="J79" s="92">
        <f t="shared" si="8"/>
        <v>88.524112907021689</v>
      </c>
      <c r="K79" s="93"/>
    </row>
    <row r="80" spans="2:11">
      <c r="B80" s="94" t="s">
        <v>94</v>
      </c>
      <c r="C80" s="90"/>
      <c r="D80" s="110"/>
      <c r="E80" s="91">
        <v>33.763800000000003</v>
      </c>
      <c r="F80" s="90"/>
      <c r="G80" s="105">
        <v>0</v>
      </c>
      <c r="H80" s="91">
        <v>643.06760000000008</v>
      </c>
      <c r="I80" s="92">
        <f t="shared" ref="I80:I85" si="23">H80-E80</f>
        <v>609.30380000000014</v>
      </c>
      <c r="J80" s="92">
        <f t="shared" si="8"/>
        <v>1804.6067089604844</v>
      </c>
      <c r="K80" s="93"/>
    </row>
    <row r="81" spans="2:11">
      <c r="B81" s="94" t="s">
        <v>95</v>
      </c>
      <c r="C81" s="86"/>
      <c r="D81" s="111"/>
      <c r="E81" s="95">
        <v>324.44190000000003</v>
      </c>
      <c r="F81" s="86"/>
      <c r="G81" s="106"/>
      <c r="H81" s="95">
        <v>204.44550000000001</v>
      </c>
      <c r="I81" s="92">
        <f t="shared" si="23"/>
        <v>-119.99640000000002</v>
      </c>
      <c r="J81" s="96">
        <f t="shared" si="8"/>
        <v>-36.985481838196613</v>
      </c>
      <c r="K81" s="96"/>
    </row>
    <row r="82" spans="2:11">
      <c r="B82" s="94" t="s">
        <v>96</v>
      </c>
      <c r="C82" s="90" t="s">
        <v>89</v>
      </c>
      <c r="D82" s="111">
        <v>83501</v>
      </c>
      <c r="E82" s="95">
        <v>187.48109999999997</v>
      </c>
      <c r="F82" s="147" t="s">
        <v>89</v>
      </c>
      <c r="G82" s="106">
        <v>123734</v>
      </c>
      <c r="H82" s="95">
        <v>216.0412</v>
      </c>
      <c r="I82" s="92">
        <f t="shared" si="23"/>
        <v>28.560100000000034</v>
      </c>
      <c r="J82" s="96">
        <f t="shared" ref="J82:J91" si="24">I82*100/E82</f>
        <v>15.233588879092366</v>
      </c>
      <c r="K82" s="93"/>
    </row>
    <row r="83" spans="2:11" ht="18" customHeight="1">
      <c r="B83" s="94" t="s">
        <v>97</v>
      </c>
      <c r="C83" s="86"/>
      <c r="D83" s="111"/>
      <c r="E83" s="95">
        <v>14.5992</v>
      </c>
      <c r="F83" s="147"/>
      <c r="G83" s="106"/>
      <c r="H83" s="95">
        <v>80.464000000000013</v>
      </c>
      <c r="I83" s="92">
        <f t="shared" si="23"/>
        <v>65.864800000000017</v>
      </c>
      <c r="J83" s="96">
        <f t="shared" si="24"/>
        <v>451.1534878623487</v>
      </c>
      <c r="K83" s="93"/>
    </row>
    <row r="84" spans="2:11" ht="16.5" customHeight="1">
      <c r="B84" s="97" t="s">
        <v>98</v>
      </c>
      <c r="C84" s="86"/>
      <c r="D84" s="111"/>
      <c r="E84" s="95">
        <v>131.3399</v>
      </c>
      <c r="F84" s="86"/>
      <c r="G84" s="106"/>
      <c r="H84" s="95">
        <v>10188.36</v>
      </c>
      <c r="I84" s="92">
        <f t="shared" si="23"/>
        <v>10057.0201</v>
      </c>
      <c r="J84" s="96">
        <f t="shared" si="24"/>
        <v>7657.2466554337261</v>
      </c>
      <c r="K84" s="93"/>
    </row>
    <row r="85" spans="2:11" ht="18" customHeight="1">
      <c r="B85" s="97" t="s">
        <v>106</v>
      </c>
      <c r="C85" s="86"/>
      <c r="D85" s="111"/>
      <c r="E85" s="95">
        <v>239.67419999999998</v>
      </c>
      <c r="F85" s="86"/>
      <c r="G85" s="106"/>
      <c r="H85" s="95">
        <v>11854.884549999999</v>
      </c>
      <c r="I85" s="92">
        <f t="shared" si="23"/>
        <v>11615.210349999999</v>
      </c>
      <c r="J85" s="96">
        <f t="shared" si="24"/>
        <v>4846.2497632202385</v>
      </c>
      <c r="K85" s="93"/>
    </row>
    <row r="86" spans="2:11" s="123" customFormat="1">
      <c r="B86" s="181" t="s">
        <v>99</v>
      </c>
      <c r="C86" s="182"/>
      <c r="D86" s="183"/>
      <c r="E86" s="184">
        <f>SUM(E87:E92)</f>
        <v>365.5</v>
      </c>
      <c r="F86" s="182"/>
      <c r="G86" s="185">
        <f>SUM(G87:G92)</f>
        <v>0</v>
      </c>
      <c r="H86" s="184">
        <f>SUM(H87:H92)</f>
        <v>789.9</v>
      </c>
      <c r="I86" s="186">
        <f>H86-E86</f>
        <v>424.4</v>
      </c>
      <c r="J86" s="187">
        <f t="shared" si="24"/>
        <v>116.11491108071135</v>
      </c>
      <c r="K86" s="188"/>
    </row>
    <row r="87" spans="2:11">
      <c r="B87" s="94" t="s">
        <v>102</v>
      </c>
      <c r="C87" s="90"/>
      <c r="D87" s="110" t="s">
        <v>90</v>
      </c>
      <c r="E87" s="91">
        <v>62.5</v>
      </c>
      <c r="F87" s="90"/>
      <c r="G87" s="105"/>
      <c r="H87" s="91">
        <v>89</v>
      </c>
      <c r="I87" s="92">
        <f>H87-E87</f>
        <v>26.5</v>
      </c>
      <c r="J87" s="92">
        <f t="shared" si="24"/>
        <v>42.4</v>
      </c>
      <c r="K87" s="93"/>
    </row>
    <row r="88" spans="2:11">
      <c r="B88" s="94" t="s">
        <v>100</v>
      </c>
      <c r="C88" s="90"/>
      <c r="D88" s="110"/>
      <c r="E88" s="91">
        <v>75</v>
      </c>
      <c r="F88" s="90"/>
      <c r="G88" s="105"/>
      <c r="H88" s="91">
        <v>200</v>
      </c>
      <c r="I88" s="92">
        <f>H88-E88</f>
        <v>125</v>
      </c>
      <c r="J88" s="92">
        <f t="shared" si="24"/>
        <v>166.66666666666666</v>
      </c>
      <c r="K88" s="93"/>
    </row>
    <row r="89" spans="2:11">
      <c r="B89" s="173" t="s">
        <v>101</v>
      </c>
      <c r="C89" s="86"/>
      <c r="D89" s="106"/>
      <c r="E89" s="95">
        <v>110</v>
      </c>
      <c r="F89" s="86"/>
      <c r="G89" s="106"/>
      <c r="H89" s="95">
        <v>200</v>
      </c>
      <c r="I89" s="174">
        <f t="shared" ref="I89:I91" si="25">H89-E89</f>
        <v>90</v>
      </c>
      <c r="J89" s="175">
        <f t="shared" si="24"/>
        <v>81.818181818181813</v>
      </c>
      <c r="K89" s="86"/>
    </row>
    <row r="90" spans="2:11">
      <c r="B90" s="173" t="s">
        <v>111</v>
      </c>
      <c r="C90" s="86"/>
      <c r="D90" s="106"/>
      <c r="E90" s="95"/>
      <c r="F90" s="86"/>
      <c r="G90" s="106"/>
      <c r="H90" s="95">
        <v>40.9</v>
      </c>
      <c r="I90" s="174">
        <f>H90-E90</f>
        <v>40.9</v>
      </c>
      <c r="J90" s="176" t="s">
        <v>91</v>
      </c>
      <c r="K90" s="86"/>
    </row>
    <row r="91" spans="2:11">
      <c r="B91" s="173" t="s">
        <v>103</v>
      </c>
      <c r="C91" s="90" t="s">
        <v>89</v>
      </c>
      <c r="D91" s="106"/>
      <c r="E91" s="95">
        <v>110</v>
      </c>
      <c r="F91" s="147"/>
      <c r="G91" s="106"/>
      <c r="H91" s="95">
        <v>250</v>
      </c>
      <c r="I91" s="174">
        <f t="shared" si="25"/>
        <v>140</v>
      </c>
      <c r="J91" s="175">
        <f t="shared" si="24"/>
        <v>127.27272727272727</v>
      </c>
      <c r="K91" s="86"/>
    </row>
    <row r="92" spans="2:11">
      <c r="B92" s="177" t="s">
        <v>104</v>
      </c>
      <c r="C92" s="178"/>
      <c r="D92" s="107"/>
      <c r="E92" s="98">
        <v>8</v>
      </c>
      <c r="F92" s="179"/>
      <c r="G92" s="107"/>
      <c r="H92" s="98">
        <v>10</v>
      </c>
      <c r="I92" s="159">
        <v>2</v>
      </c>
      <c r="J92" s="180">
        <v>25</v>
      </c>
      <c r="K92" s="87"/>
    </row>
    <row r="93" spans="2:11" ht="20.25">
      <c r="B93" s="99"/>
      <c r="C93" s="100"/>
      <c r="D93" s="109"/>
      <c r="E93" s="100"/>
      <c r="F93" s="100"/>
      <c r="G93" s="108"/>
      <c r="H93" s="100"/>
    </row>
    <row r="94" spans="2:11" ht="20.25">
      <c r="B94" s="99"/>
      <c r="C94" s="100"/>
      <c r="D94" s="109"/>
      <c r="E94" s="100"/>
      <c r="F94" s="100"/>
      <c r="G94" s="108"/>
      <c r="H94" s="100"/>
    </row>
    <row r="95" spans="2:11" ht="20.25">
      <c r="B95" s="99"/>
      <c r="C95" s="100"/>
      <c r="D95" s="108"/>
      <c r="E95" s="100"/>
      <c r="F95" s="100"/>
      <c r="G95" s="109"/>
      <c r="H95" s="100"/>
    </row>
    <row r="96" spans="2:11" ht="20.25">
      <c r="B96" s="99"/>
      <c r="C96" s="100"/>
      <c r="D96" s="109"/>
      <c r="E96" s="100"/>
      <c r="F96" s="100"/>
      <c r="G96" s="108"/>
      <c r="H96" s="100"/>
    </row>
    <row r="97" spans="2:8" ht="20.25">
      <c r="B97" s="88"/>
      <c r="C97" s="100"/>
      <c r="D97" s="108"/>
      <c r="E97" s="100"/>
      <c r="F97" s="100"/>
      <c r="G97" s="109"/>
      <c r="H97" s="100"/>
    </row>
    <row r="98" spans="2:8" ht="20.25">
      <c r="B98" s="100"/>
      <c r="C98" s="100"/>
      <c r="D98" s="109"/>
      <c r="E98" s="100"/>
      <c r="F98" s="100"/>
      <c r="G98" s="108"/>
      <c r="H98" s="100"/>
    </row>
  </sheetData>
  <mergeCells count="5">
    <mergeCell ref="C5:E5"/>
    <mergeCell ref="F5:H5"/>
    <mergeCell ref="I5:I6"/>
    <mergeCell ref="A1:K1"/>
    <mergeCell ref="K5:K6"/>
  </mergeCells>
  <printOptions horizontalCentered="1"/>
  <pageMargins left="0.39370078740157483" right="0.39370078740157483" top="0.28999999999999998" bottom="0" header="0.31496062992125984" footer="0.31496062992125984"/>
  <pageSetup paperSize="9" scale="74" fitToHeight="0" orientation="landscape" useFirstPageNumber="1" r:id="rId1"/>
  <headerFooter differentFirst="1">
    <oddHeader>&amp;C&amp;"TH SarabunPSK,ธรรมดา"&amp;16&amp;P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M103"/>
  <sheetViews>
    <sheetView zoomScalePageLayoutView="110" workbookViewId="0">
      <selection activeCell="H60" sqref="H60"/>
    </sheetView>
  </sheetViews>
  <sheetFormatPr defaultRowHeight="18.75"/>
  <cols>
    <col min="1" max="1" width="1.625" style="88" customWidth="1"/>
    <col min="2" max="2" width="36.25" style="101" customWidth="1"/>
    <col min="3" max="3" width="13.25" style="88" hidden="1" customWidth="1"/>
    <col min="4" max="4" width="13.25" style="104" hidden="1" customWidth="1"/>
    <col min="5" max="5" width="13.25" style="88" hidden="1" customWidth="1"/>
    <col min="6" max="6" width="13.25" style="88" customWidth="1"/>
    <col min="7" max="7" width="13.25" style="104" customWidth="1"/>
    <col min="8" max="8" width="13.25" style="88" customWidth="1"/>
    <col min="9" max="9" width="12.125" style="88" hidden="1" customWidth="1"/>
    <col min="10" max="10" width="10" style="88" hidden="1" customWidth="1"/>
    <col min="11" max="11" width="32.875" style="88" hidden="1" customWidth="1"/>
    <col min="12" max="12" width="17" style="88" customWidth="1"/>
    <col min="13" max="13" width="27" style="88" customWidth="1"/>
    <col min="14" max="252" width="9" style="88"/>
    <col min="253" max="253" width="1.625" style="88" customWidth="1"/>
    <col min="254" max="254" width="35" style="88" customWidth="1"/>
    <col min="255" max="258" width="13.25" style="88" customWidth="1"/>
    <col min="259" max="259" width="38.875" style="88" customWidth="1"/>
    <col min="260" max="260" width="16.75" style="88" customWidth="1"/>
    <col min="261" max="508" width="9" style="88"/>
    <col min="509" max="509" width="1.625" style="88" customWidth="1"/>
    <col min="510" max="510" width="35" style="88" customWidth="1"/>
    <col min="511" max="514" width="13.25" style="88" customWidth="1"/>
    <col min="515" max="515" width="38.875" style="88" customWidth="1"/>
    <col min="516" max="516" width="16.75" style="88" customWidth="1"/>
    <col min="517" max="764" width="9" style="88"/>
    <col min="765" max="765" width="1.625" style="88" customWidth="1"/>
    <col min="766" max="766" width="35" style="88" customWidth="1"/>
    <col min="767" max="770" width="13.25" style="88" customWidth="1"/>
    <col min="771" max="771" width="38.875" style="88" customWidth="1"/>
    <col min="772" max="772" width="16.75" style="88" customWidth="1"/>
    <col min="773" max="1020" width="9" style="88"/>
    <col min="1021" max="1021" width="1.625" style="88" customWidth="1"/>
    <col min="1022" max="1022" width="35" style="88" customWidth="1"/>
    <col min="1023" max="1026" width="13.25" style="88" customWidth="1"/>
    <col min="1027" max="1027" width="38.875" style="88" customWidth="1"/>
    <col min="1028" max="1028" width="16.75" style="88" customWidth="1"/>
    <col min="1029" max="1276" width="9" style="88"/>
    <col min="1277" max="1277" width="1.625" style="88" customWidth="1"/>
    <col min="1278" max="1278" width="35" style="88" customWidth="1"/>
    <col min="1279" max="1282" width="13.25" style="88" customWidth="1"/>
    <col min="1283" max="1283" width="38.875" style="88" customWidth="1"/>
    <col min="1284" max="1284" width="16.75" style="88" customWidth="1"/>
    <col min="1285" max="1532" width="9" style="88"/>
    <col min="1533" max="1533" width="1.625" style="88" customWidth="1"/>
    <col min="1534" max="1534" width="35" style="88" customWidth="1"/>
    <col min="1535" max="1538" width="13.25" style="88" customWidth="1"/>
    <col min="1539" max="1539" width="38.875" style="88" customWidth="1"/>
    <col min="1540" max="1540" width="16.75" style="88" customWidth="1"/>
    <col min="1541" max="1788" width="9" style="88"/>
    <col min="1789" max="1789" width="1.625" style="88" customWidth="1"/>
    <col min="1790" max="1790" width="35" style="88" customWidth="1"/>
    <col min="1791" max="1794" width="13.25" style="88" customWidth="1"/>
    <col min="1795" max="1795" width="38.875" style="88" customWidth="1"/>
    <col min="1796" max="1796" width="16.75" style="88" customWidth="1"/>
    <col min="1797" max="2044" width="9" style="88"/>
    <col min="2045" max="2045" width="1.625" style="88" customWidth="1"/>
    <col min="2046" max="2046" width="35" style="88" customWidth="1"/>
    <col min="2047" max="2050" width="13.25" style="88" customWidth="1"/>
    <col min="2051" max="2051" width="38.875" style="88" customWidth="1"/>
    <col min="2052" max="2052" width="16.75" style="88" customWidth="1"/>
    <col min="2053" max="2300" width="9" style="88"/>
    <col min="2301" max="2301" width="1.625" style="88" customWidth="1"/>
    <col min="2302" max="2302" width="35" style="88" customWidth="1"/>
    <col min="2303" max="2306" width="13.25" style="88" customWidth="1"/>
    <col min="2307" max="2307" width="38.875" style="88" customWidth="1"/>
    <col min="2308" max="2308" width="16.75" style="88" customWidth="1"/>
    <col min="2309" max="2556" width="9" style="88"/>
    <col min="2557" max="2557" width="1.625" style="88" customWidth="1"/>
    <col min="2558" max="2558" width="35" style="88" customWidth="1"/>
    <col min="2559" max="2562" width="13.25" style="88" customWidth="1"/>
    <col min="2563" max="2563" width="38.875" style="88" customWidth="1"/>
    <col min="2564" max="2564" width="16.75" style="88" customWidth="1"/>
    <col min="2565" max="2812" width="9" style="88"/>
    <col min="2813" max="2813" width="1.625" style="88" customWidth="1"/>
    <col min="2814" max="2814" width="35" style="88" customWidth="1"/>
    <col min="2815" max="2818" width="13.25" style="88" customWidth="1"/>
    <col min="2819" max="2819" width="38.875" style="88" customWidth="1"/>
    <col min="2820" max="2820" width="16.75" style="88" customWidth="1"/>
    <col min="2821" max="3068" width="9" style="88"/>
    <col min="3069" max="3069" width="1.625" style="88" customWidth="1"/>
    <col min="3070" max="3070" width="35" style="88" customWidth="1"/>
    <col min="3071" max="3074" width="13.25" style="88" customWidth="1"/>
    <col min="3075" max="3075" width="38.875" style="88" customWidth="1"/>
    <col min="3076" max="3076" width="16.75" style="88" customWidth="1"/>
    <col min="3077" max="3324" width="9" style="88"/>
    <col min="3325" max="3325" width="1.625" style="88" customWidth="1"/>
    <col min="3326" max="3326" width="35" style="88" customWidth="1"/>
    <col min="3327" max="3330" width="13.25" style="88" customWidth="1"/>
    <col min="3331" max="3331" width="38.875" style="88" customWidth="1"/>
    <col min="3332" max="3332" width="16.75" style="88" customWidth="1"/>
    <col min="3333" max="3580" width="9" style="88"/>
    <col min="3581" max="3581" width="1.625" style="88" customWidth="1"/>
    <col min="3582" max="3582" width="35" style="88" customWidth="1"/>
    <col min="3583" max="3586" width="13.25" style="88" customWidth="1"/>
    <col min="3587" max="3587" width="38.875" style="88" customWidth="1"/>
    <col min="3588" max="3588" width="16.75" style="88" customWidth="1"/>
    <col min="3589" max="3836" width="9" style="88"/>
    <col min="3837" max="3837" width="1.625" style="88" customWidth="1"/>
    <col min="3838" max="3838" width="35" style="88" customWidth="1"/>
    <col min="3839" max="3842" width="13.25" style="88" customWidth="1"/>
    <col min="3843" max="3843" width="38.875" style="88" customWidth="1"/>
    <col min="3844" max="3844" width="16.75" style="88" customWidth="1"/>
    <col min="3845" max="4092" width="9" style="88"/>
    <col min="4093" max="4093" width="1.625" style="88" customWidth="1"/>
    <col min="4094" max="4094" width="35" style="88" customWidth="1"/>
    <col min="4095" max="4098" width="13.25" style="88" customWidth="1"/>
    <col min="4099" max="4099" width="38.875" style="88" customWidth="1"/>
    <col min="4100" max="4100" width="16.75" style="88" customWidth="1"/>
    <col min="4101" max="4348" width="9" style="88"/>
    <col min="4349" max="4349" width="1.625" style="88" customWidth="1"/>
    <col min="4350" max="4350" width="35" style="88" customWidth="1"/>
    <col min="4351" max="4354" width="13.25" style="88" customWidth="1"/>
    <col min="4355" max="4355" width="38.875" style="88" customWidth="1"/>
    <col min="4356" max="4356" width="16.75" style="88" customWidth="1"/>
    <col min="4357" max="4604" width="9" style="88"/>
    <col min="4605" max="4605" width="1.625" style="88" customWidth="1"/>
    <col min="4606" max="4606" width="35" style="88" customWidth="1"/>
    <col min="4607" max="4610" width="13.25" style="88" customWidth="1"/>
    <col min="4611" max="4611" width="38.875" style="88" customWidth="1"/>
    <col min="4612" max="4612" width="16.75" style="88" customWidth="1"/>
    <col min="4613" max="4860" width="9" style="88"/>
    <col min="4861" max="4861" width="1.625" style="88" customWidth="1"/>
    <col min="4862" max="4862" width="35" style="88" customWidth="1"/>
    <col min="4863" max="4866" width="13.25" style="88" customWidth="1"/>
    <col min="4867" max="4867" width="38.875" style="88" customWidth="1"/>
    <col min="4868" max="4868" width="16.75" style="88" customWidth="1"/>
    <col min="4869" max="5116" width="9" style="88"/>
    <col min="5117" max="5117" width="1.625" style="88" customWidth="1"/>
    <col min="5118" max="5118" width="35" style="88" customWidth="1"/>
    <col min="5119" max="5122" width="13.25" style="88" customWidth="1"/>
    <col min="5123" max="5123" width="38.875" style="88" customWidth="1"/>
    <col min="5124" max="5124" width="16.75" style="88" customWidth="1"/>
    <col min="5125" max="5372" width="9" style="88"/>
    <col min="5373" max="5373" width="1.625" style="88" customWidth="1"/>
    <col min="5374" max="5374" width="35" style="88" customWidth="1"/>
    <col min="5375" max="5378" width="13.25" style="88" customWidth="1"/>
    <col min="5379" max="5379" width="38.875" style="88" customWidth="1"/>
    <col min="5380" max="5380" width="16.75" style="88" customWidth="1"/>
    <col min="5381" max="5628" width="9" style="88"/>
    <col min="5629" max="5629" width="1.625" style="88" customWidth="1"/>
    <col min="5630" max="5630" width="35" style="88" customWidth="1"/>
    <col min="5631" max="5634" width="13.25" style="88" customWidth="1"/>
    <col min="5635" max="5635" width="38.875" style="88" customWidth="1"/>
    <col min="5636" max="5636" width="16.75" style="88" customWidth="1"/>
    <col min="5637" max="5884" width="9" style="88"/>
    <col min="5885" max="5885" width="1.625" style="88" customWidth="1"/>
    <col min="5886" max="5886" width="35" style="88" customWidth="1"/>
    <col min="5887" max="5890" width="13.25" style="88" customWidth="1"/>
    <col min="5891" max="5891" width="38.875" style="88" customWidth="1"/>
    <col min="5892" max="5892" width="16.75" style="88" customWidth="1"/>
    <col min="5893" max="6140" width="9" style="88"/>
    <col min="6141" max="6141" width="1.625" style="88" customWidth="1"/>
    <col min="6142" max="6142" width="35" style="88" customWidth="1"/>
    <col min="6143" max="6146" width="13.25" style="88" customWidth="1"/>
    <col min="6147" max="6147" width="38.875" style="88" customWidth="1"/>
    <col min="6148" max="6148" width="16.75" style="88" customWidth="1"/>
    <col min="6149" max="6396" width="9" style="88"/>
    <col min="6397" max="6397" width="1.625" style="88" customWidth="1"/>
    <col min="6398" max="6398" width="35" style="88" customWidth="1"/>
    <col min="6399" max="6402" width="13.25" style="88" customWidth="1"/>
    <col min="6403" max="6403" width="38.875" style="88" customWidth="1"/>
    <col min="6404" max="6404" width="16.75" style="88" customWidth="1"/>
    <col min="6405" max="6652" width="9" style="88"/>
    <col min="6653" max="6653" width="1.625" style="88" customWidth="1"/>
    <col min="6654" max="6654" width="35" style="88" customWidth="1"/>
    <col min="6655" max="6658" width="13.25" style="88" customWidth="1"/>
    <col min="6659" max="6659" width="38.875" style="88" customWidth="1"/>
    <col min="6660" max="6660" width="16.75" style="88" customWidth="1"/>
    <col min="6661" max="6908" width="9" style="88"/>
    <col min="6909" max="6909" width="1.625" style="88" customWidth="1"/>
    <col min="6910" max="6910" width="35" style="88" customWidth="1"/>
    <col min="6911" max="6914" width="13.25" style="88" customWidth="1"/>
    <col min="6915" max="6915" width="38.875" style="88" customWidth="1"/>
    <col min="6916" max="6916" width="16.75" style="88" customWidth="1"/>
    <col min="6917" max="7164" width="9" style="88"/>
    <col min="7165" max="7165" width="1.625" style="88" customWidth="1"/>
    <col min="7166" max="7166" width="35" style="88" customWidth="1"/>
    <col min="7167" max="7170" width="13.25" style="88" customWidth="1"/>
    <col min="7171" max="7171" width="38.875" style="88" customWidth="1"/>
    <col min="7172" max="7172" width="16.75" style="88" customWidth="1"/>
    <col min="7173" max="7420" width="9" style="88"/>
    <col min="7421" max="7421" width="1.625" style="88" customWidth="1"/>
    <col min="7422" max="7422" width="35" style="88" customWidth="1"/>
    <col min="7423" max="7426" width="13.25" style="88" customWidth="1"/>
    <col min="7427" max="7427" width="38.875" style="88" customWidth="1"/>
    <col min="7428" max="7428" width="16.75" style="88" customWidth="1"/>
    <col min="7429" max="7676" width="9" style="88"/>
    <col min="7677" max="7677" width="1.625" style="88" customWidth="1"/>
    <col min="7678" max="7678" width="35" style="88" customWidth="1"/>
    <col min="7679" max="7682" width="13.25" style="88" customWidth="1"/>
    <col min="7683" max="7683" width="38.875" style="88" customWidth="1"/>
    <col min="7684" max="7684" width="16.75" style="88" customWidth="1"/>
    <col min="7685" max="7932" width="9" style="88"/>
    <col min="7933" max="7933" width="1.625" style="88" customWidth="1"/>
    <col min="7934" max="7934" width="35" style="88" customWidth="1"/>
    <col min="7935" max="7938" width="13.25" style="88" customWidth="1"/>
    <col min="7939" max="7939" width="38.875" style="88" customWidth="1"/>
    <col min="7940" max="7940" width="16.75" style="88" customWidth="1"/>
    <col min="7941" max="8188" width="9" style="88"/>
    <col min="8189" max="8189" width="1.625" style="88" customWidth="1"/>
    <col min="8190" max="8190" width="35" style="88" customWidth="1"/>
    <col min="8191" max="8194" width="13.25" style="88" customWidth="1"/>
    <col min="8195" max="8195" width="38.875" style="88" customWidth="1"/>
    <col min="8196" max="8196" width="16.75" style="88" customWidth="1"/>
    <col min="8197" max="8444" width="9" style="88"/>
    <col min="8445" max="8445" width="1.625" style="88" customWidth="1"/>
    <col min="8446" max="8446" width="35" style="88" customWidth="1"/>
    <col min="8447" max="8450" width="13.25" style="88" customWidth="1"/>
    <col min="8451" max="8451" width="38.875" style="88" customWidth="1"/>
    <col min="8452" max="8452" width="16.75" style="88" customWidth="1"/>
    <col min="8453" max="8700" width="9" style="88"/>
    <col min="8701" max="8701" width="1.625" style="88" customWidth="1"/>
    <col min="8702" max="8702" width="35" style="88" customWidth="1"/>
    <col min="8703" max="8706" width="13.25" style="88" customWidth="1"/>
    <col min="8707" max="8707" width="38.875" style="88" customWidth="1"/>
    <col min="8708" max="8708" width="16.75" style="88" customWidth="1"/>
    <col min="8709" max="8956" width="9" style="88"/>
    <col min="8957" max="8957" width="1.625" style="88" customWidth="1"/>
    <col min="8958" max="8958" width="35" style="88" customWidth="1"/>
    <col min="8959" max="8962" width="13.25" style="88" customWidth="1"/>
    <col min="8963" max="8963" width="38.875" style="88" customWidth="1"/>
    <col min="8964" max="8964" width="16.75" style="88" customWidth="1"/>
    <col min="8965" max="9212" width="9" style="88"/>
    <col min="9213" max="9213" width="1.625" style="88" customWidth="1"/>
    <col min="9214" max="9214" width="35" style="88" customWidth="1"/>
    <col min="9215" max="9218" width="13.25" style="88" customWidth="1"/>
    <col min="9219" max="9219" width="38.875" style="88" customWidth="1"/>
    <col min="9220" max="9220" width="16.75" style="88" customWidth="1"/>
    <col min="9221" max="9468" width="9" style="88"/>
    <col min="9469" max="9469" width="1.625" style="88" customWidth="1"/>
    <col min="9470" max="9470" width="35" style="88" customWidth="1"/>
    <col min="9471" max="9474" width="13.25" style="88" customWidth="1"/>
    <col min="9475" max="9475" width="38.875" style="88" customWidth="1"/>
    <col min="9476" max="9476" width="16.75" style="88" customWidth="1"/>
    <col min="9477" max="9724" width="9" style="88"/>
    <col min="9725" max="9725" width="1.625" style="88" customWidth="1"/>
    <col min="9726" max="9726" width="35" style="88" customWidth="1"/>
    <col min="9727" max="9730" width="13.25" style="88" customWidth="1"/>
    <col min="9731" max="9731" width="38.875" style="88" customWidth="1"/>
    <col min="9732" max="9732" width="16.75" style="88" customWidth="1"/>
    <col min="9733" max="9980" width="9" style="88"/>
    <col min="9981" max="9981" width="1.625" style="88" customWidth="1"/>
    <col min="9982" max="9982" width="35" style="88" customWidth="1"/>
    <col min="9983" max="9986" width="13.25" style="88" customWidth="1"/>
    <col min="9987" max="9987" width="38.875" style="88" customWidth="1"/>
    <col min="9988" max="9988" width="16.75" style="88" customWidth="1"/>
    <col min="9989" max="10236" width="9" style="88"/>
    <col min="10237" max="10237" width="1.625" style="88" customWidth="1"/>
    <col min="10238" max="10238" width="35" style="88" customWidth="1"/>
    <col min="10239" max="10242" width="13.25" style="88" customWidth="1"/>
    <col min="10243" max="10243" width="38.875" style="88" customWidth="1"/>
    <col min="10244" max="10244" width="16.75" style="88" customWidth="1"/>
    <col min="10245" max="10492" width="9" style="88"/>
    <col min="10493" max="10493" width="1.625" style="88" customWidth="1"/>
    <col min="10494" max="10494" width="35" style="88" customWidth="1"/>
    <col min="10495" max="10498" width="13.25" style="88" customWidth="1"/>
    <col min="10499" max="10499" width="38.875" style="88" customWidth="1"/>
    <col min="10500" max="10500" width="16.75" style="88" customWidth="1"/>
    <col min="10501" max="10748" width="9" style="88"/>
    <col min="10749" max="10749" width="1.625" style="88" customWidth="1"/>
    <col min="10750" max="10750" width="35" style="88" customWidth="1"/>
    <col min="10751" max="10754" width="13.25" style="88" customWidth="1"/>
    <col min="10755" max="10755" width="38.875" style="88" customWidth="1"/>
    <col min="10756" max="10756" width="16.75" style="88" customWidth="1"/>
    <col min="10757" max="11004" width="9" style="88"/>
    <col min="11005" max="11005" width="1.625" style="88" customWidth="1"/>
    <col min="11006" max="11006" width="35" style="88" customWidth="1"/>
    <col min="11007" max="11010" width="13.25" style="88" customWidth="1"/>
    <col min="11011" max="11011" width="38.875" style="88" customWidth="1"/>
    <col min="11012" max="11012" width="16.75" style="88" customWidth="1"/>
    <col min="11013" max="11260" width="9" style="88"/>
    <col min="11261" max="11261" width="1.625" style="88" customWidth="1"/>
    <col min="11262" max="11262" width="35" style="88" customWidth="1"/>
    <col min="11263" max="11266" width="13.25" style="88" customWidth="1"/>
    <col min="11267" max="11267" width="38.875" style="88" customWidth="1"/>
    <col min="11268" max="11268" width="16.75" style="88" customWidth="1"/>
    <col min="11269" max="11516" width="9" style="88"/>
    <col min="11517" max="11517" width="1.625" style="88" customWidth="1"/>
    <col min="11518" max="11518" width="35" style="88" customWidth="1"/>
    <col min="11519" max="11522" width="13.25" style="88" customWidth="1"/>
    <col min="11523" max="11523" width="38.875" style="88" customWidth="1"/>
    <col min="11524" max="11524" width="16.75" style="88" customWidth="1"/>
    <col min="11525" max="11772" width="9" style="88"/>
    <col min="11773" max="11773" width="1.625" style="88" customWidth="1"/>
    <col min="11774" max="11774" width="35" style="88" customWidth="1"/>
    <col min="11775" max="11778" width="13.25" style="88" customWidth="1"/>
    <col min="11779" max="11779" width="38.875" style="88" customWidth="1"/>
    <col min="11780" max="11780" width="16.75" style="88" customWidth="1"/>
    <col min="11781" max="12028" width="9" style="88"/>
    <col min="12029" max="12029" width="1.625" style="88" customWidth="1"/>
    <col min="12030" max="12030" width="35" style="88" customWidth="1"/>
    <col min="12031" max="12034" width="13.25" style="88" customWidth="1"/>
    <col min="12035" max="12035" width="38.875" style="88" customWidth="1"/>
    <col min="12036" max="12036" width="16.75" style="88" customWidth="1"/>
    <col min="12037" max="12284" width="9" style="88"/>
    <col min="12285" max="12285" width="1.625" style="88" customWidth="1"/>
    <col min="12286" max="12286" width="35" style="88" customWidth="1"/>
    <col min="12287" max="12290" width="13.25" style="88" customWidth="1"/>
    <col min="12291" max="12291" width="38.875" style="88" customWidth="1"/>
    <col min="12292" max="12292" width="16.75" style="88" customWidth="1"/>
    <col min="12293" max="12540" width="9" style="88"/>
    <col min="12541" max="12541" width="1.625" style="88" customWidth="1"/>
    <col min="12542" max="12542" width="35" style="88" customWidth="1"/>
    <col min="12543" max="12546" width="13.25" style="88" customWidth="1"/>
    <col min="12547" max="12547" width="38.875" style="88" customWidth="1"/>
    <col min="12548" max="12548" width="16.75" style="88" customWidth="1"/>
    <col min="12549" max="12796" width="9" style="88"/>
    <col min="12797" max="12797" width="1.625" style="88" customWidth="1"/>
    <col min="12798" max="12798" width="35" style="88" customWidth="1"/>
    <col min="12799" max="12802" width="13.25" style="88" customWidth="1"/>
    <col min="12803" max="12803" width="38.875" style="88" customWidth="1"/>
    <col min="12804" max="12804" width="16.75" style="88" customWidth="1"/>
    <col min="12805" max="13052" width="9" style="88"/>
    <col min="13053" max="13053" width="1.625" style="88" customWidth="1"/>
    <col min="13054" max="13054" width="35" style="88" customWidth="1"/>
    <col min="13055" max="13058" width="13.25" style="88" customWidth="1"/>
    <col min="13059" max="13059" width="38.875" style="88" customWidth="1"/>
    <col min="13060" max="13060" width="16.75" style="88" customWidth="1"/>
    <col min="13061" max="13308" width="9" style="88"/>
    <col min="13309" max="13309" width="1.625" style="88" customWidth="1"/>
    <col min="13310" max="13310" width="35" style="88" customWidth="1"/>
    <col min="13311" max="13314" width="13.25" style="88" customWidth="1"/>
    <col min="13315" max="13315" width="38.875" style="88" customWidth="1"/>
    <col min="13316" max="13316" width="16.75" style="88" customWidth="1"/>
    <col min="13317" max="13564" width="9" style="88"/>
    <col min="13565" max="13565" width="1.625" style="88" customWidth="1"/>
    <col min="13566" max="13566" width="35" style="88" customWidth="1"/>
    <col min="13567" max="13570" width="13.25" style="88" customWidth="1"/>
    <col min="13571" max="13571" width="38.875" style="88" customWidth="1"/>
    <col min="13572" max="13572" width="16.75" style="88" customWidth="1"/>
    <col min="13573" max="13820" width="9" style="88"/>
    <col min="13821" max="13821" width="1.625" style="88" customWidth="1"/>
    <col min="13822" max="13822" width="35" style="88" customWidth="1"/>
    <col min="13823" max="13826" width="13.25" style="88" customWidth="1"/>
    <col min="13827" max="13827" width="38.875" style="88" customWidth="1"/>
    <col min="13828" max="13828" width="16.75" style="88" customWidth="1"/>
    <col min="13829" max="14076" width="9" style="88"/>
    <col min="14077" max="14077" width="1.625" style="88" customWidth="1"/>
    <col min="14078" max="14078" width="35" style="88" customWidth="1"/>
    <col min="14079" max="14082" width="13.25" style="88" customWidth="1"/>
    <col min="14083" max="14083" width="38.875" style="88" customWidth="1"/>
    <col min="14084" max="14084" width="16.75" style="88" customWidth="1"/>
    <col min="14085" max="14332" width="9" style="88"/>
    <col min="14333" max="14333" width="1.625" style="88" customWidth="1"/>
    <col min="14334" max="14334" width="35" style="88" customWidth="1"/>
    <col min="14335" max="14338" width="13.25" style="88" customWidth="1"/>
    <col min="14339" max="14339" width="38.875" style="88" customWidth="1"/>
    <col min="14340" max="14340" width="16.75" style="88" customWidth="1"/>
    <col min="14341" max="14588" width="9" style="88"/>
    <col min="14589" max="14589" width="1.625" style="88" customWidth="1"/>
    <col min="14590" max="14590" width="35" style="88" customWidth="1"/>
    <col min="14591" max="14594" width="13.25" style="88" customWidth="1"/>
    <col min="14595" max="14595" width="38.875" style="88" customWidth="1"/>
    <col min="14596" max="14596" width="16.75" style="88" customWidth="1"/>
    <col min="14597" max="14844" width="9" style="88"/>
    <col min="14845" max="14845" width="1.625" style="88" customWidth="1"/>
    <col min="14846" max="14846" width="35" style="88" customWidth="1"/>
    <col min="14847" max="14850" width="13.25" style="88" customWidth="1"/>
    <col min="14851" max="14851" width="38.875" style="88" customWidth="1"/>
    <col min="14852" max="14852" width="16.75" style="88" customWidth="1"/>
    <col min="14853" max="15100" width="9" style="88"/>
    <col min="15101" max="15101" width="1.625" style="88" customWidth="1"/>
    <col min="15102" max="15102" width="35" style="88" customWidth="1"/>
    <col min="15103" max="15106" width="13.25" style="88" customWidth="1"/>
    <col min="15107" max="15107" width="38.875" style="88" customWidth="1"/>
    <col min="15108" max="15108" width="16.75" style="88" customWidth="1"/>
    <col min="15109" max="15356" width="9" style="88"/>
    <col min="15357" max="15357" width="1.625" style="88" customWidth="1"/>
    <col min="15358" max="15358" width="35" style="88" customWidth="1"/>
    <col min="15359" max="15362" width="13.25" style="88" customWidth="1"/>
    <col min="15363" max="15363" width="38.875" style="88" customWidth="1"/>
    <col min="15364" max="15364" width="16.75" style="88" customWidth="1"/>
    <col min="15365" max="15612" width="9" style="88"/>
    <col min="15613" max="15613" width="1.625" style="88" customWidth="1"/>
    <col min="15614" max="15614" width="35" style="88" customWidth="1"/>
    <col min="15615" max="15618" width="13.25" style="88" customWidth="1"/>
    <col min="15619" max="15619" width="38.875" style="88" customWidth="1"/>
    <col min="15620" max="15620" width="16.75" style="88" customWidth="1"/>
    <col min="15621" max="15868" width="9" style="88"/>
    <col min="15869" max="15869" width="1.625" style="88" customWidth="1"/>
    <col min="15870" max="15870" width="35" style="88" customWidth="1"/>
    <col min="15871" max="15874" width="13.25" style="88" customWidth="1"/>
    <col min="15875" max="15875" width="38.875" style="88" customWidth="1"/>
    <col min="15876" max="15876" width="16.75" style="88" customWidth="1"/>
    <col min="15877" max="16124" width="9" style="88"/>
    <col min="16125" max="16125" width="1.625" style="88" customWidth="1"/>
    <col min="16126" max="16126" width="35" style="88" customWidth="1"/>
    <col min="16127" max="16130" width="13.25" style="88" customWidth="1"/>
    <col min="16131" max="16131" width="38.875" style="88" customWidth="1"/>
    <col min="16132" max="16132" width="16.75" style="88" customWidth="1"/>
    <col min="16133" max="16384" width="9" style="88"/>
  </cols>
  <sheetData>
    <row r="1" spans="1:13" ht="20.25" customHeight="1">
      <c r="A1" s="240" t="s">
        <v>69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3" ht="17.25" customHeight="1">
      <c r="B2" s="89" t="s">
        <v>92</v>
      </c>
    </row>
    <row r="3" spans="1:13" ht="21.75" hidden="1" customHeight="1">
      <c r="B3" s="89" t="s">
        <v>15</v>
      </c>
    </row>
    <row r="4" spans="1:13" ht="15" customHeight="1">
      <c r="B4" s="89"/>
      <c r="H4" s="189"/>
      <c r="K4" s="189" t="s">
        <v>17</v>
      </c>
    </row>
    <row r="5" spans="1:13">
      <c r="B5" s="141" t="s">
        <v>16</v>
      </c>
      <c r="C5" s="235" t="s">
        <v>8</v>
      </c>
      <c r="D5" s="236"/>
      <c r="E5" s="237"/>
      <c r="F5" s="235" t="s">
        <v>9</v>
      </c>
      <c r="G5" s="236"/>
      <c r="H5" s="237"/>
      <c r="I5" s="238" t="s">
        <v>31</v>
      </c>
      <c r="J5" s="142" t="s">
        <v>31</v>
      </c>
      <c r="K5" s="238" t="s">
        <v>14</v>
      </c>
      <c r="L5" s="241" t="s">
        <v>112</v>
      </c>
    </row>
    <row r="6" spans="1:13">
      <c r="B6" s="143"/>
      <c r="C6" s="144" t="s">
        <v>11</v>
      </c>
      <c r="D6" s="145" t="s">
        <v>10</v>
      </c>
      <c r="E6" s="144" t="s">
        <v>12</v>
      </c>
      <c r="F6" s="144" t="s">
        <v>11</v>
      </c>
      <c r="G6" s="145" t="s">
        <v>10</v>
      </c>
      <c r="H6" s="144" t="s">
        <v>12</v>
      </c>
      <c r="I6" s="239"/>
      <c r="J6" s="146" t="s">
        <v>32</v>
      </c>
      <c r="K6" s="239"/>
      <c r="L6" s="241"/>
    </row>
    <row r="7" spans="1:13" s="123" customFormat="1">
      <c r="B7" s="113" t="s">
        <v>107</v>
      </c>
      <c r="C7" s="119"/>
      <c r="D7" s="120"/>
      <c r="E7" s="121">
        <f>SUM(E8:E15)</f>
        <v>10795.536899999999</v>
      </c>
      <c r="F7" s="119"/>
      <c r="G7" s="122"/>
      <c r="H7" s="121">
        <f>SUM(H8:H15)+H91</f>
        <v>44518.582640000001</v>
      </c>
      <c r="I7" s="121">
        <f t="shared" ref="I7" si="0">SUM(I8:I15)</f>
        <v>32933.14574</v>
      </c>
      <c r="J7" s="166">
        <f t="shared" ref="J7:J9" si="1">I7*100/E7</f>
        <v>305.06260174980275</v>
      </c>
      <c r="K7" s="172">
        <f>SUM(K8:K15)</f>
        <v>44518.582640000001</v>
      </c>
      <c r="L7" s="190"/>
    </row>
    <row r="8" spans="1:13" s="123" customFormat="1">
      <c r="B8" s="97" t="s">
        <v>109</v>
      </c>
      <c r="C8" s="152"/>
      <c r="D8" s="153"/>
      <c r="E8" s="154">
        <f t="shared" ref="E8:E13" si="2">E17+E25+E34+E43+E52</f>
        <v>2158.7183</v>
      </c>
      <c r="F8" s="152"/>
      <c r="G8" s="155"/>
      <c r="H8" s="91">
        <f>H17+H25+H34+H43+H52</f>
        <v>5242.1236399999998</v>
      </c>
      <c r="I8" s="102">
        <f>+H8-E8</f>
        <v>3083.4053399999998</v>
      </c>
      <c r="J8" s="156">
        <f t="shared" si="1"/>
        <v>142.83500260316504</v>
      </c>
      <c r="K8" s="164">
        <f t="shared" ref="K8:K13" si="3">H17+H25+H34+H43+H52+H92</f>
        <v>5331.1236399999998</v>
      </c>
      <c r="L8" s="191"/>
      <c r="M8" s="168"/>
    </row>
    <row r="9" spans="1:13">
      <c r="B9" s="94" t="s">
        <v>93</v>
      </c>
      <c r="C9" s="90"/>
      <c r="D9" s="110"/>
      <c r="E9" s="91">
        <f t="shared" si="2"/>
        <v>3047.7933999999996</v>
      </c>
      <c r="F9" s="90"/>
      <c r="G9" s="105"/>
      <c r="H9" s="91">
        <f t="shared" ref="H9:H13" si="4">H18+H26+H35+H44+H53</f>
        <v>4790.6412999999993</v>
      </c>
      <c r="I9" s="102">
        <f>+H9-E9</f>
        <v>1742.8478999999998</v>
      </c>
      <c r="J9" s="92">
        <f t="shared" si="1"/>
        <v>57.183925262125712</v>
      </c>
      <c r="K9" s="103">
        <f t="shared" si="3"/>
        <v>4990.6412999999993</v>
      </c>
      <c r="L9" s="192"/>
    </row>
    <row r="10" spans="1:13">
      <c r="B10" s="94" t="s">
        <v>94</v>
      </c>
      <c r="C10" s="90"/>
      <c r="D10" s="110"/>
      <c r="E10" s="91">
        <f t="shared" si="2"/>
        <v>526.55109999999991</v>
      </c>
      <c r="F10" s="90"/>
      <c r="G10" s="105"/>
      <c r="H10" s="91">
        <f t="shared" si="4"/>
        <v>1125.7973999999999</v>
      </c>
      <c r="I10" s="102">
        <f t="shared" ref="I10:I14" si="5">+H10-E10</f>
        <v>599.24630000000002</v>
      </c>
      <c r="J10" s="92">
        <f>I10*100/E10</f>
        <v>113.80591551323322</v>
      </c>
      <c r="K10" s="103">
        <f t="shared" si="3"/>
        <v>1325.7973999999999</v>
      </c>
      <c r="L10" s="192"/>
    </row>
    <row r="11" spans="1:13">
      <c r="B11" s="94" t="s">
        <v>95</v>
      </c>
      <c r="C11" s="86"/>
      <c r="D11" s="111"/>
      <c r="E11" s="95">
        <f t="shared" si="2"/>
        <v>729.82799999999997</v>
      </c>
      <c r="F11" s="86"/>
      <c r="G11" s="106"/>
      <c r="H11" s="95">
        <f t="shared" si="4"/>
        <v>1283.3842999999999</v>
      </c>
      <c r="I11" s="102">
        <f t="shared" si="5"/>
        <v>553.55629999999996</v>
      </c>
      <c r="J11" s="96">
        <f t="shared" ref="J11:J15" si="6">I11*100/E11</f>
        <v>75.847501055043111</v>
      </c>
      <c r="K11" s="170">
        <f t="shared" si="3"/>
        <v>1324.2843</v>
      </c>
      <c r="L11" s="192"/>
      <c r="M11" s="151"/>
    </row>
    <row r="12" spans="1:13">
      <c r="B12" s="94" t="s">
        <v>96</v>
      </c>
      <c r="C12" s="86"/>
      <c r="D12" s="111"/>
      <c r="E12" s="95">
        <f t="shared" si="2"/>
        <v>2968.3825000000002</v>
      </c>
      <c r="F12" s="86"/>
      <c r="G12" s="106"/>
      <c r="H12" s="95">
        <f t="shared" si="4"/>
        <v>6150.5784999999996</v>
      </c>
      <c r="I12" s="102">
        <f t="shared" si="5"/>
        <v>3182.1959999999995</v>
      </c>
      <c r="J12" s="96">
        <f t="shared" si="6"/>
        <v>107.20303060673612</v>
      </c>
      <c r="K12" s="103">
        <f t="shared" si="3"/>
        <v>6400.5784999999996</v>
      </c>
      <c r="L12" s="192"/>
    </row>
    <row r="13" spans="1:13">
      <c r="B13" s="94" t="s">
        <v>97</v>
      </c>
      <c r="C13" s="86"/>
      <c r="D13" s="111"/>
      <c r="E13" s="95">
        <f t="shared" si="2"/>
        <v>770.38940000000002</v>
      </c>
      <c r="F13" s="86"/>
      <c r="G13" s="106"/>
      <c r="H13" s="95">
        <f t="shared" si="4"/>
        <v>1918.9554000000001</v>
      </c>
      <c r="I13" s="102">
        <f t="shared" si="5"/>
        <v>1148.566</v>
      </c>
      <c r="J13" s="96">
        <f t="shared" si="6"/>
        <v>149.08901913759456</v>
      </c>
      <c r="K13" s="150">
        <f t="shared" si="3"/>
        <v>1928.9554000000001</v>
      </c>
      <c r="L13" s="192"/>
      <c r="M13" s="151"/>
    </row>
    <row r="14" spans="1:13">
      <c r="B14" s="97" t="s">
        <v>98</v>
      </c>
      <c r="C14" s="86"/>
      <c r="D14" s="111"/>
      <c r="E14" s="95">
        <f>E49</f>
        <v>242</v>
      </c>
      <c r="F14" s="86"/>
      <c r="G14" s="106"/>
      <c r="H14" s="95">
        <f>H49</f>
        <v>10949.517500000002</v>
      </c>
      <c r="I14" s="102">
        <f t="shared" si="5"/>
        <v>10707.517500000002</v>
      </c>
      <c r="J14" s="96">
        <f t="shared" si="6"/>
        <v>4424.5940082644638</v>
      </c>
      <c r="K14" s="95">
        <v>10949.517500000002</v>
      </c>
      <c r="L14" s="95"/>
      <c r="M14" s="158"/>
    </row>
    <row r="15" spans="1:13">
      <c r="B15" s="97" t="s">
        <v>106</v>
      </c>
      <c r="C15" s="86"/>
      <c r="D15" s="111"/>
      <c r="E15" s="95">
        <f>E50+E59</f>
        <v>351.87419999999997</v>
      </c>
      <c r="F15" s="86"/>
      <c r="G15" s="106"/>
      <c r="H15" s="95">
        <f>H50+H59</f>
        <v>12267.684599999999</v>
      </c>
      <c r="I15" s="102">
        <f>+H15-E15</f>
        <v>11915.810399999998</v>
      </c>
      <c r="J15" s="96">
        <f t="shared" si="6"/>
        <v>3386.3836564317585</v>
      </c>
      <c r="K15" s="95">
        <v>12267.684599999999</v>
      </c>
      <c r="L15" s="86"/>
      <c r="M15" s="151"/>
    </row>
    <row r="16" spans="1:13" s="123" customFormat="1">
      <c r="B16" s="112" t="s">
        <v>33</v>
      </c>
      <c r="C16" s="124"/>
      <c r="D16" s="125">
        <f>SUM(D18:D23)</f>
        <v>2911</v>
      </c>
      <c r="E16" s="125">
        <f>SUM(E17:E23)</f>
        <v>2766.5808999999999</v>
      </c>
      <c r="F16" s="124"/>
      <c r="G16" s="125">
        <f>SUM(G18:G23)</f>
        <v>6337</v>
      </c>
      <c r="H16" s="125">
        <f>SUM(H17:H22)</f>
        <v>3158.35014</v>
      </c>
      <c r="I16" s="125">
        <f>H16-E16</f>
        <v>391.76924000000008</v>
      </c>
      <c r="J16" s="126">
        <f>I16*100/E16</f>
        <v>14.160772959865373</v>
      </c>
      <c r="K16" s="160"/>
      <c r="L16" s="194"/>
    </row>
    <row r="17" spans="2:12" hidden="1">
      <c r="B17" s="97" t="s">
        <v>109</v>
      </c>
      <c r="C17" s="90"/>
      <c r="D17" s="110"/>
      <c r="E17" s="91">
        <v>809.41070000000002</v>
      </c>
      <c r="F17" s="90"/>
      <c r="G17" s="105"/>
      <c r="H17" s="91">
        <v>1075.59284</v>
      </c>
      <c r="I17" s="92">
        <f>+H17-E17</f>
        <v>266.18214</v>
      </c>
      <c r="J17" s="92">
        <f>I17*100/E17</f>
        <v>32.885918113017283</v>
      </c>
      <c r="K17" s="102"/>
      <c r="L17" s="195"/>
    </row>
    <row r="18" spans="2:12" hidden="1">
      <c r="B18" s="94" t="s">
        <v>93</v>
      </c>
      <c r="C18" s="90" t="s">
        <v>105</v>
      </c>
      <c r="D18" s="110">
        <v>2311</v>
      </c>
      <c r="E18" s="91">
        <v>590.07759999999996</v>
      </c>
      <c r="F18" s="90" t="s">
        <v>105</v>
      </c>
      <c r="G18" s="105">
        <v>2309</v>
      </c>
      <c r="H18" s="91">
        <v>631.06569999999999</v>
      </c>
      <c r="I18" s="102">
        <f>+H18-E18</f>
        <v>40.988100000000031</v>
      </c>
      <c r="J18" s="92">
        <f>I18*100/E18</f>
        <v>6.9462219884300023</v>
      </c>
      <c r="K18" s="96"/>
      <c r="L18" s="196"/>
    </row>
    <row r="19" spans="2:12" hidden="1">
      <c r="B19" s="94" t="s">
        <v>94</v>
      </c>
      <c r="C19" s="90"/>
      <c r="D19" s="110"/>
      <c r="E19" s="91">
        <v>105.45780000000001</v>
      </c>
      <c r="F19" s="90"/>
      <c r="G19" s="105"/>
      <c r="H19" s="91">
        <v>125.0373</v>
      </c>
      <c r="I19" s="102">
        <f t="shared" ref="I19:I22" si="7">+H19-E19</f>
        <v>19.579499999999996</v>
      </c>
      <c r="J19" s="92">
        <f t="shared" ref="J19:J87" si="8">I19*100/E19</f>
        <v>18.566194250211929</v>
      </c>
      <c r="K19" s="103"/>
      <c r="L19" s="196"/>
    </row>
    <row r="20" spans="2:12" hidden="1">
      <c r="B20" s="94" t="s">
        <v>95</v>
      </c>
      <c r="C20" s="147" t="s">
        <v>105</v>
      </c>
      <c r="D20" s="111">
        <v>600</v>
      </c>
      <c r="E20" s="95">
        <v>167.19899999999998</v>
      </c>
      <c r="F20" s="147" t="s">
        <v>105</v>
      </c>
      <c r="G20" s="106">
        <v>725</v>
      </c>
      <c r="H20" s="95">
        <v>211.45660000000001</v>
      </c>
      <c r="I20" s="102">
        <f t="shared" si="7"/>
        <v>44.257600000000025</v>
      </c>
      <c r="J20" s="96">
        <f t="shared" si="8"/>
        <v>26.470014772815642</v>
      </c>
      <c r="K20" s="103"/>
      <c r="L20" s="196"/>
    </row>
    <row r="21" spans="2:12" hidden="1">
      <c r="B21" s="94" t="s">
        <v>96</v>
      </c>
      <c r="C21" s="86"/>
      <c r="D21" s="111"/>
      <c r="E21" s="95">
        <v>837.1096</v>
      </c>
      <c r="F21" s="90" t="s">
        <v>105</v>
      </c>
      <c r="G21" s="106">
        <v>3303</v>
      </c>
      <c r="H21" s="95">
        <v>846.7242</v>
      </c>
      <c r="I21" s="102">
        <f t="shared" si="7"/>
        <v>9.6145999999999958</v>
      </c>
      <c r="J21" s="96">
        <f t="shared" si="8"/>
        <v>1.1485473347814905</v>
      </c>
      <c r="K21" s="167"/>
      <c r="L21" s="196"/>
    </row>
    <row r="22" spans="2:12" hidden="1">
      <c r="B22" s="94" t="s">
        <v>97</v>
      </c>
      <c r="C22" s="86"/>
      <c r="D22" s="111"/>
      <c r="E22" s="95">
        <v>257.32619999999997</v>
      </c>
      <c r="F22" s="90"/>
      <c r="G22" s="106"/>
      <c r="H22" s="95">
        <v>268.4735</v>
      </c>
      <c r="I22" s="102">
        <f t="shared" si="7"/>
        <v>11.14730000000003</v>
      </c>
      <c r="J22" s="96">
        <f t="shared" si="8"/>
        <v>4.3319724147793854</v>
      </c>
      <c r="K22" s="93"/>
      <c r="L22" s="196"/>
    </row>
    <row r="23" spans="2:12" hidden="1">
      <c r="B23" s="97" t="s">
        <v>106</v>
      </c>
      <c r="C23" s="86"/>
      <c r="D23" s="111"/>
      <c r="E23" s="95"/>
      <c r="F23" s="86"/>
      <c r="G23" s="106"/>
      <c r="H23" s="95"/>
      <c r="I23" s="96"/>
      <c r="J23" s="96" t="e">
        <f t="shared" si="8"/>
        <v>#DIV/0!</v>
      </c>
      <c r="K23" s="93"/>
      <c r="L23" s="196"/>
    </row>
    <row r="24" spans="2:12" s="123" customFormat="1">
      <c r="B24" s="112" t="s">
        <v>34</v>
      </c>
      <c r="C24" s="124"/>
      <c r="D24" s="128"/>
      <c r="E24" s="161">
        <f>SUM(E25:E32)</f>
        <v>3567.7817</v>
      </c>
      <c r="F24" s="124"/>
      <c r="G24" s="129"/>
      <c r="H24" s="161">
        <f>SUM(H25:H32)</f>
        <v>7232.1165999999994</v>
      </c>
      <c r="I24" s="161">
        <f>H24-E24</f>
        <v>3664.3348999999994</v>
      </c>
      <c r="J24" s="126">
        <f t="shared" si="8"/>
        <v>102.70625301990869</v>
      </c>
      <c r="K24" s="127"/>
      <c r="L24" s="197"/>
    </row>
    <row r="25" spans="2:12" s="123" customFormat="1" hidden="1">
      <c r="B25" s="97" t="s">
        <v>109</v>
      </c>
      <c r="C25" s="152"/>
      <c r="D25" s="153"/>
      <c r="E25" s="91">
        <v>730.6558</v>
      </c>
      <c r="F25" s="152"/>
      <c r="G25" s="155"/>
      <c r="H25" s="91">
        <v>1197.9214999999999</v>
      </c>
      <c r="I25" s="92">
        <f>+H25-E25</f>
        <v>467.26569999999992</v>
      </c>
      <c r="J25" s="92">
        <f>I25*100/E25</f>
        <v>63.951548731974746</v>
      </c>
      <c r="K25" s="157"/>
      <c r="L25" s="190"/>
    </row>
    <row r="26" spans="2:12" hidden="1">
      <c r="B26" s="94" t="s">
        <v>93</v>
      </c>
      <c r="C26" s="90"/>
      <c r="D26" s="110"/>
      <c r="E26" s="91">
        <v>901.5163</v>
      </c>
      <c r="F26" s="90"/>
      <c r="G26" s="105"/>
      <c r="H26" s="91">
        <v>1323.1166000000001</v>
      </c>
      <c r="I26" s="102">
        <f t="shared" ref="I26:I30" si="9">+H26-E26</f>
        <v>421.60030000000006</v>
      </c>
      <c r="J26" s="92">
        <f t="shared" si="8"/>
        <v>46.765687985896655</v>
      </c>
      <c r="K26" s="93"/>
      <c r="L26" s="86"/>
    </row>
    <row r="27" spans="2:12" hidden="1">
      <c r="B27" s="94" t="s">
        <v>94</v>
      </c>
      <c r="C27" s="90"/>
      <c r="D27" s="110"/>
      <c r="E27" s="91">
        <v>221.4528</v>
      </c>
      <c r="F27" s="90"/>
      <c r="G27" s="105"/>
      <c r="H27" s="91">
        <v>693.28409999999997</v>
      </c>
      <c r="I27" s="102">
        <f t="shared" si="9"/>
        <v>471.83129999999994</v>
      </c>
      <c r="J27" s="92">
        <f t="shared" si="8"/>
        <v>213.0617901421883</v>
      </c>
      <c r="K27" s="93"/>
      <c r="L27" s="86"/>
    </row>
    <row r="28" spans="2:12" hidden="1">
      <c r="B28" s="94" t="s">
        <v>95</v>
      </c>
      <c r="C28" s="86"/>
      <c r="D28" s="111"/>
      <c r="E28" s="95">
        <v>397.29910000000007</v>
      </c>
      <c r="F28" s="86"/>
      <c r="G28" s="106"/>
      <c r="H28" s="95">
        <v>682.58680000000004</v>
      </c>
      <c r="I28" s="102">
        <f t="shared" si="9"/>
        <v>285.28769999999997</v>
      </c>
      <c r="J28" s="96">
        <f t="shared" si="8"/>
        <v>71.806782346096412</v>
      </c>
      <c r="K28" s="93"/>
      <c r="L28" s="86"/>
    </row>
    <row r="29" spans="2:12" hidden="1">
      <c r="B29" s="94" t="s">
        <v>96</v>
      </c>
      <c r="C29" s="86"/>
      <c r="D29" s="111"/>
      <c r="E29" s="95">
        <v>1009.8754</v>
      </c>
      <c r="F29" s="86"/>
      <c r="G29" s="106"/>
      <c r="H29" s="95">
        <v>2701.0414999999998</v>
      </c>
      <c r="I29" s="102">
        <f t="shared" si="9"/>
        <v>1691.1660999999999</v>
      </c>
      <c r="J29" s="96">
        <f t="shared" si="8"/>
        <v>167.46284739681747</v>
      </c>
      <c r="K29" s="93"/>
      <c r="L29" s="86"/>
    </row>
    <row r="30" spans="2:12" hidden="1">
      <c r="B30" s="94" t="s">
        <v>97</v>
      </c>
      <c r="C30" s="86"/>
      <c r="D30" s="111"/>
      <c r="E30" s="95">
        <v>306.98230000000001</v>
      </c>
      <c r="F30" s="86"/>
      <c r="G30" s="106"/>
      <c r="H30" s="95">
        <v>634.16610000000003</v>
      </c>
      <c r="I30" s="102">
        <f t="shared" si="9"/>
        <v>327.18380000000002</v>
      </c>
      <c r="J30" s="96">
        <f t="shared" si="8"/>
        <v>106.58067256646393</v>
      </c>
      <c r="K30" s="93"/>
      <c r="L30" s="86"/>
    </row>
    <row r="31" spans="2:12" hidden="1">
      <c r="B31" s="97" t="s">
        <v>98</v>
      </c>
      <c r="C31" s="86"/>
      <c r="D31" s="111"/>
      <c r="E31" s="95"/>
      <c r="F31" s="86"/>
      <c r="G31" s="106"/>
      <c r="H31" s="95"/>
      <c r="I31" s="96"/>
      <c r="J31" s="96" t="e">
        <f t="shared" si="8"/>
        <v>#DIV/0!</v>
      </c>
      <c r="K31" s="93"/>
      <c r="L31" s="86"/>
    </row>
    <row r="32" spans="2:12" hidden="1">
      <c r="B32" s="97" t="s">
        <v>106</v>
      </c>
      <c r="C32" s="86"/>
      <c r="D32" s="111"/>
      <c r="E32" s="95"/>
      <c r="F32" s="86"/>
      <c r="G32" s="106"/>
      <c r="H32" s="95"/>
      <c r="I32" s="96"/>
      <c r="J32" s="96" t="e">
        <f t="shared" si="8"/>
        <v>#DIV/0!</v>
      </c>
      <c r="K32" s="93"/>
      <c r="L32" s="86"/>
    </row>
    <row r="33" spans="2:12" s="123" customFormat="1">
      <c r="B33" s="112" t="s">
        <v>108</v>
      </c>
      <c r="C33" s="124"/>
      <c r="D33" s="128"/>
      <c r="E33" s="125">
        <f>SUM(E34:E41)</f>
        <v>962.78390000000013</v>
      </c>
      <c r="F33" s="124"/>
      <c r="G33" s="125">
        <f t="shared" ref="G33" si="10">SUM(G35:G41)</f>
        <v>0</v>
      </c>
      <c r="H33" s="125">
        <f>SUM(H34:H41)</f>
        <v>5669.1436000000003</v>
      </c>
      <c r="I33" s="161">
        <f>H33-E33</f>
        <v>4706.3597</v>
      </c>
      <c r="J33" s="126">
        <f t="shared" si="8"/>
        <v>488.82825107482574</v>
      </c>
      <c r="K33" s="127"/>
      <c r="L33" s="193">
        <f>SUM(L35:L39)</f>
        <v>1587.6185</v>
      </c>
    </row>
    <row r="34" spans="2:12">
      <c r="B34" s="97" t="s">
        <v>109</v>
      </c>
      <c r="C34" s="90"/>
      <c r="D34" s="110"/>
      <c r="E34" s="91">
        <v>251.65629999999999</v>
      </c>
      <c r="F34" s="90"/>
      <c r="G34" s="105"/>
      <c r="H34" s="91">
        <v>2465.4405999999999</v>
      </c>
      <c r="I34" s="102">
        <f t="shared" ref="I34:I39" si="11">+H34-E34</f>
        <v>2213.7842999999998</v>
      </c>
      <c r="J34" s="92">
        <f t="shared" si="8"/>
        <v>879.68562678542128</v>
      </c>
      <c r="K34" s="91"/>
      <c r="L34" s="86"/>
    </row>
    <row r="35" spans="2:12">
      <c r="B35" s="198" t="s">
        <v>93</v>
      </c>
      <c r="C35" s="199"/>
      <c r="D35" s="200"/>
      <c r="E35" s="201">
        <v>474.81270000000001</v>
      </c>
      <c r="F35" s="199"/>
      <c r="G35" s="202"/>
      <c r="H35" s="201">
        <v>1094.9024999999999</v>
      </c>
      <c r="I35" s="203">
        <f t="shared" si="11"/>
        <v>620.08979999999997</v>
      </c>
      <c r="J35" s="204">
        <f t="shared" si="8"/>
        <v>130.59671740035597</v>
      </c>
      <c r="K35" s="205"/>
      <c r="L35" s="206">
        <v>923.73149999999998</v>
      </c>
    </row>
    <row r="36" spans="2:12">
      <c r="B36" s="94" t="s">
        <v>94</v>
      </c>
      <c r="C36" s="90"/>
      <c r="D36" s="110"/>
      <c r="E36" s="91">
        <v>10.823700000000001</v>
      </c>
      <c r="F36" s="90"/>
      <c r="G36" s="105"/>
      <c r="H36" s="91">
        <v>87.765000000000001</v>
      </c>
      <c r="I36" s="102">
        <f t="shared" si="11"/>
        <v>76.941299999999998</v>
      </c>
      <c r="J36" s="92">
        <f t="shared" si="8"/>
        <v>710.85950275783694</v>
      </c>
      <c r="K36" s="103"/>
      <c r="L36" s="86"/>
    </row>
    <row r="37" spans="2:12">
      <c r="B37" s="94" t="s">
        <v>95</v>
      </c>
      <c r="C37" s="86"/>
      <c r="D37" s="111"/>
      <c r="E37" s="95">
        <v>21.937600000000003</v>
      </c>
      <c r="F37" s="86"/>
      <c r="G37" s="106"/>
      <c r="H37" s="95">
        <v>123.6948</v>
      </c>
      <c r="I37" s="102">
        <f t="shared" si="11"/>
        <v>101.7572</v>
      </c>
      <c r="J37" s="96">
        <f t="shared" si="8"/>
        <v>463.8483699219604</v>
      </c>
      <c r="K37" s="93"/>
      <c r="L37" s="86"/>
    </row>
    <row r="38" spans="2:12">
      <c r="B38" s="198" t="s">
        <v>96</v>
      </c>
      <c r="C38" s="206"/>
      <c r="D38" s="207"/>
      <c r="E38" s="208">
        <v>160.76440000000002</v>
      </c>
      <c r="F38" s="206"/>
      <c r="G38" s="209"/>
      <c r="H38" s="208">
        <v>1537.723</v>
      </c>
      <c r="I38" s="203">
        <f t="shared" si="11"/>
        <v>1376.9585999999999</v>
      </c>
      <c r="J38" s="210">
        <f t="shared" si="8"/>
        <v>856.50716203338527</v>
      </c>
      <c r="K38" s="205"/>
      <c r="L38" s="211">
        <v>663.88699999999994</v>
      </c>
    </row>
    <row r="39" spans="2:12">
      <c r="B39" s="94" t="s">
        <v>97</v>
      </c>
      <c r="C39" s="86"/>
      <c r="D39" s="111"/>
      <c r="E39" s="95">
        <v>42.789200000000001</v>
      </c>
      <c r="F39" s="86"/>
      <c r="G39" s="106"/>
      <c r="H39" s="95">
        <v>359.61770000000001</v>
      </c>
      <c r="I39" s="102">
        <f t="shared" si="11"/>
        <v>316.82850000000002</v>
      </c>
      <c r="J39" s="96">
        <f t="shared" si="8"/>
        <v>740.4403447598927</v>
      </c>
      <c r="K39" s="93"/>
      <c r="L39" s="86"/>
    </row>
    <row r="40" spans="2:12" hidden="1">
      <c r="B40" s="97" t="s">
        <v>98</v>
      </c>
      <c r="C40" s="86"/>
      <c r="D40" s="111"/>
      <c r="E40" s="95"/>
      <c r="F40" s="86"/>
      <c r="G40" s="106"/>
      <c r="H40" s="95"/>
      <c r="I40" s="96"/>
      <c r="J40" s="96" t="e">
        <f t="shared" si="8"/>
        <v>#DIV/0!</v>
      </c>
      <c r="K40" s="93"/>
      <c r="L40" s="86"/>
    </row>
    <row r="41" spans="2:12" hidden="1">
      <c r="B41" s="97" t="s">
        <v>106</v>
      </c>
      <c r="C41" s="86"/>
      <c r="D41" s="111"/>
      <c r="E41" s="95"/>
      <c r="F41" s="86"/>
      <c r="G41" s="106"/>
      <c r="H41" s="95"/>
      <c r="I41" s="96"/>
      <c r="J41" s="96" t="e">
        <f t="shared" si="8"/>
        <v>#DIV/0!</v>
      </c>
      <c r="K41" s="93"/>
      <c r="L41" s="86"/>
    </row>
    <row r="42" spans="2:12" s="123" customFormat="1">
      <c r="B42" s="112" t="s">
        <v>36</v>
      </c>
      <c r="C42" s="124"/>
      <c r="D42" s="128"/>
      <c r="E42" s="125">
        <f>SUM(E43:E50)</f>
        <v>2832.8139999999999</v>
      </c>
      <c r="F42" s="124"/>
      <c r="G42" s="129"/>
      <c r="H42" s="125">
        <f>SUM(H43:H50)</f>
        <v>26940.4899</v>
      </c>
      <c r="I42" s="161">
        <f>H42-E42</f>
        <v>24107.675900000002</v>
      </c>
      <c r="J42" s="126">
        <f t="shared" si="8"/>
        <v>851.01513548012701</v>
      </c>
      <c r="K42" s="127"/>
      <c r="L42" s="197"/>
    </row>
    <row r="43" spans="2:12" hidden="1">
      <c r="B43" s="97" t="s">
        <v>109</v>
      </c>
      <c r="C43" s="90"/>
      <c r="D43" s="110"/>
      <c r="E43" s="91">
        <v>218.191</v>
      </c>
      <c r="F43" s="90"/>
      <c r="G43" s="105"/>
      <c r="H43" s="91">
        <v>306.608</v>
      </c>
      <c r="I43" s="92">
        <f t="shared" ref="I43:I50" si="12">+H43-E43</f>
        <v>88.417000000000002</v>
      </c>
      <c r="J43" s="92">
        <f t="shared" si="8"/>
        <v>40.522753000811221</v>
      </c>
      <c r="K43" s="165"/>
      <c r="L43" s="196"/>
    </row>
    <row r="44" spans="2:12" hidden="1">
      <c r="B44" s="94" t="s">
        <v>93</v>
      </c>
      <c r="C44" s="90"/>
      <c r="D44" s="110"/>
      <c r="E44" s="91">
        <v>962.2177999999999</v>
      </c>
      <c r="F44" s="90"/>
      <c r="G44" s="105"/>
      <c r="H44" s="91">
        <v>1610.17</v>
      </c>
      <c r="I44" s="102">
        <f t="shared" si="12"/>
        <v>647.95220000000018</v>
      </c>
      <c r="J44" s="92">
        <f t="shared" si="8"/>
        <v>67.339452668616218</v>
      </c>
      <c r="K44" s="93"/>
      <c r="L44" s="196"/>
    </row>
    <row r="45" spans="2:12" hidden="1">
      <c r="B45" s="94" t="s">
        <v>94</v>
      </c>
      <c r="C45" s="90"/>
      <c r="D45" s="110"/>
      <c r="E45" s="91">
        <v>73.316800000000001</v>
      </c>
      <c r="F45" s="90"/>
      <c r="G45" s="105"/>
      <c r="H45" s="91">
        <v>196.756</v>
      </c>
      <c r="I45" s="102">
        <f t="shared" si="12"/>
        <v>123.4392</v>
      </c>
      <c r="J45" s="92">
        <f t="shared" si="8"/>
        <v>168.36414027889924</v>
      </c>
      <c r="K45" s="93"/>
      <c r="L45" s="196"/>
    </row>
    <row r="46" spans="2:12" hidden="1">
      <c r="B46" s="94" t="s">
        <v>95</v>
      </c>
      <c r="C46" s="86"/>
      <c r="D46" s="111"/>
      <c r="E46" s="95">
        <v>113.92869999999999</v>
      </c>
      <c r="F46" s="86"/>
      <c r="G46" s="106"/>
      <c r="H46" s="95">
        <v>192.6617</v>
      </c>
      <c r="I46" s="102">
        <f t="shared" si="12"/>
        <v>78.733000000000004</v>
      </c>
      <c r="J46" s="96">
        <f t="shared" si="8"/>
        <v>69.107257433816073</v>
      </c>
      <c r="K46" s="93"/>
      <c r="L46" s="196"/>
    </row>
    <row r="47" spans="2:12" hidden="1">
      <c r="B47" s="94" t="s">
        <v>96</v>
      </c>
      <c r="C47" s="86"/>
      <c r="D47" s="111"/>
      <c r="E47" s="95">
        <v>833.59250000000009</v>
      </c>
      <c r="F47" s="86"/>
      <c r="G47" s="106"/>
      <c r="H47" s="95">
        <v>1014.4171</v>
      </c>
      <c r="I47" s="102">
        <f t="shared" si="12"/>
        <v>180.82459999999992</v>
      </c>
      <c r="J47" s="96">
        <f t="shared" si="8"/>
        <v>21.692205724019818</v>
      </c>
      <c r="K47" s="93"/>
      <c r="L47" s="196"/>
    </row>
    <row r="48" spans="2:12" hidden="1">
      <c r="B48" s="94" t="s">
        <v>97</v>
      </c>
      <c r="C48" s="86"/>
      <c r="D48" s="111"/>
      <c r="E48" s="95">
        <v>104.893</v>
      </c>
      <c r="F48" s="86"/>
      <c r="G48" s="106"/>
      <c r="H48" s="95">
        <v>503.47500000000002</v>
      </c>
      <c r="I48" s="102">
        <f t="shared" si="12"/>
        <v>398.58199999999999</v>
      </c>
      <c r="J48" s="96">
        <f t="shared" si="8"/>
        <v>379.98913178191106</v>
      </c>
      <c r="K48" s="93"/>
      <c r="L48" s="196"/>
    </row>
    <row r="49" spans="2:12" hidden="1">
      <c r="B49" s="97" t="s">
        <v>98</v>
      </c>
      <c r="C49" s="86"/>
      <c r="D49" s="111"/>
      <c r="E49" s="95">
        <v>242</v>
      </c>
      <c r="F49" s="86"/>
      <c r="G49" s="106"/>
      <c r="H49" s="95">
        <v>10949.517500000002</v>
      </c>
      <c r="I49" s="102">
        <f t="shared" si="12"/>
        <v>10707.517500000002</v>
      </c>
      <c r="J49" s="96">
        <f t="shared" si="8"/>
        <v>4424.5940082644638</v>
      </c>
      <c r="K49" s="93"/>
      <c r="L49" s="196"/>
    </row>
    <row r="50" spans="2:12" hidden="1">
      <c r="B50" s="97" t="s">
        <v>106</v>
      </c>
      <c r="C50" s="86"/>
      <c r="D50" s="111"/>
      <c r="E50" s="95">
        <v>284.67419999999998</v>
      </c>
      <c r="F50" s="86"/>
      <c r="G50" s="106"/>
      <c r="H50" s="95">
        <v>12166.884599999999</v>
      </c>
      <c r="I50" s="102">
        <f t="shared" si="12"/>
        <v>11882.2104</v>
      </c>
      <c r="J50" s="96">
        <f t="shared" si="8"/>
        <v>4173.968136206232</v>
      </c>
      <c r="K50" s="93"/>
      <c r="L50" s="196"/>
    </row>
    <row r="51" spans="2:12" s="123" customFormat="1">
      <c r="B51" s="112" t="s">
        <v>41</v>
      </c>
      <c r="C51" s="124"/>
      <c r="D51" s="128"/>
      <c r="E51" s="125">
        <f>SUM(E52:E59)</f>
        <v>665.57640000000004</v>
      </c>
      <c r="F51" s="124"/>
      <c r="G51" s="129"/>
      <c r="H51" s="125">
        <f>SUM(H52:H59)</f>
        <v>728.58240000000001</v>
      </c>
      <c r="I51" s="161">
        <f>H51-E51</f>
        <v>63.005999999999972</v>
      </c>
      <c r="J51" s="126">
        <f t="shared" si="8"/>
        <v>9.4663813200107398</v>
      </c>
      <c r="K51" s="127"/>
      <c r="L51" s="197"/>
    </row>
    <row r="52" spans="2:12" hidden="1">
      <c r="B52" s="97" t="s">
        <v>109</v>
      </c>
      <c r="C52" s="90"/>
      <c r="D52" s="110"/>
      <c r="E52" s="91">
        <v>148.80449999999999</v>
      </c>
      <c r="F52" s="90"/>
      <c r="G52" s="105"/>
      <c r="H52" s="91">
        <v>196.5607</v>
      </c>
      <c r="I52" s="92">
        <f t="shared" ref="I52:I59" si="13">+H52-E52</f>
        <v>47.756200000000007</v>
      </c>
      <c r="J52" s="92">
        <f t="shared" si="8"/>
        <v>32.093249868115556</v>
      </c>
      <c r="K52" s="165"/>
      <c r="L52" s="86"/>
    </row>
    <row r="53" spans="2:12" hidden="1">
      <c r="B53" s="94" t="s">
        <v>93</v>
      </c>
      <c r="C53" s="90"/>
      <c r="D53" s="110"/>
      <c r="E53" s="91">
        <v>119.169</v>
      </c>
      <c r="F53" s="90"/>
      <c r="G53" s="105"/>
      <c r="H53" s="91">
        <v>131.38650000000001</v>
      </c>
      <c r="I53" s="102">
        <f t="shared" si="13"/>
        <v>12.217500000000015</v>
      </c>
      <c r="J53" s="92">
        <f t="shared" si="8"/>
        <v>10.252246809153402</v>
      </c>
      <c r="K53" s="93"/>
      <c r="L53" s="86"/>
    </row>
    <row r="54" spans="2:12" hidden="1">
      <c r="B54" s="94" t="s">
        <v>94</v>
      </c>
      <c r="C54" s="90"/>
      <c r="D54" s="110"/>
      <c r="E54" s="91">
        <v>115.5</v>
      </c>
      <c r="F54" s="90"/>
      <c r="G54" s="105"/>
      <c r="H54" s="91">
        <v>22.954999999999998</v>
      </c>
      <c r="I54" s="102">
        <f t="shared" si="13"/>
        <v>-92.545000000000002</v>
      </c>
      <c r="J54" s="92">
        <f t="shared" si="8"/>
        <v>-80.125541125541119</v>
      </c>
      <c r="K54" s="93"/>
      <c r="L54" s="86"/>
    </row>
    <row r="55" spans="2:12" hidden="1">
      <c r="B55" s="94" t="s">
        <v>95</v>
      </c>
      <c r="C55" s="86"/>
      <c r="D55" s="111"/>
      <c r="E55" s="95">
        <v>29.4636</v>
      </c>
      <c r="F55" s="86"/>
      <c r="G55" s="106"/>
      <c r="H55" s="95">
        <v>72.984399999999994</v>
      </c>
      <c r="I55" s="102">
        <f t="shared" si="13"/>
        <v>43.520799999999994</v>
      </c>
      <c r="J55" s="96">
        <f t="shared" si="8"/>
        <v>147.71039519950037</v>
      </c>
      <c r="K55" s="93"/>
      <c r="L55" s="86"/>
    </row>
    <row r="56" spans="2:12" hidden="1">
      <c r="B56" s="94" t="s">
        <v>96</v>
      </c>
      <c r="C56" s="86"/>
      <c r="D56" s="111"/>
      <c r="E56" s="95">
        <v>127.0406</v>
      </c>
      <c r="F56" s="86"/>
      <c r="G56" s="106"/>
      <c r="H56" s="95">
        <v>50.672699999999999</v>
      </c>
      <c r="I56" s="102">
        <f t="shared" si="13"/>
        <v>-76.367899999999992</v>
      </c>
      <c r="J56" s="96">
        <f t="shared" si="8"/>
        <v>-60.112987501633327</v>
      </c>
      <c r="K56" s="93"/>
      <c r="L56" s="86"/>
    </row>
    <row r="57" spans="2:12" hidden="1">
      <c r="B57" s="94" t="s">
        <v>97</v>
      </c>
      <c r="C57" s="86"/>
      <c r="D57" s="111"/>
      <c r="E57" s="95">
        <v>58.398699999999998</v>
      </c>
      <c r="F57" s="86"/>
      <c r="G57" s="106"/>
      <c r="H57" s="95">
        <v>153.22309999999999</v>
      </c>
      <c r="I57" s="102">
        <f t="shared" si="13"/>
        <v>94.824399999999997</v>
      </c>
      <c r="J57" s="96">
        <f t="shared" si="8"/>
        <v>162.37416243854744</v>
      </c>
      <c r="K57" s="93"/>
      <c r="L57" s="86"/>
    </row>
    <row r="58" spans="2:12" hidden="1">
      <c r="B58" s="97" t="s">
        <v>98</v>
      </c>
      <c r="C58" s="86"/>
      <c r="D58" s="111"/>
      <c r="E58" s="95"/>
      <c r="F58" s="86"/>
      <c r="G58" s="106"/>
      <c r="H58" s="95"/>
      <c r="I58" s="102">
        <f t="shared" si="13"/>
        <v>0</v>
      </c>
      <c r="J58" s="96" t="e">
        <f t="shared" si="8"/>
        <v>#DIV/0!</v>
      </c>
      <c r="K58" s="93"/>
      <c r="L58" s="86"/>
    </row>
    <row r="59" spans="2:12" ht="19.5" hidden="1" thickBot="1">
      <c r="B59" s="97" t="s">
        <v>106</v>
      </c>
      <c r="C59" s="86"/>
      <c r="D59" s="111"/>
      <c r="E59" s="95">
        <v>67.2</v>
      </c>
      <c r="F59" s="86"/>
      <c r="G59" s="106"/>
      <c r="H59" s="95">
        <v>100.8</v>
      </c>
      <c r="I59" s="102">
        <f t="shared" si="13"/>
        <v>33.599999999999994</v>
      </c>
      <c r="J59" s="96">
        <f t="shared" si="8"/>
        <v>49.999999999999993</v>
      </c>
      <c r="K59" s="93"/>
      <c r="L59" s="86"/>
    </row>
    <row r="60" spans="2:12" ht="37.5">
      <c r="B60" s="97" t="s">
        <v>113</v>
      </c>
      <c r="C60" s="11"/>
      <c r="D60" s="111"/>
      <c r="E60" s="219"/>
      <c r="F60" s="11">
        <v>923.73149999999998</v>
      </c>
      <c r="G60" s="111"/>
      <c r="H60" s="219"/>
      <c r="I60" s="220"/>
      <c r="J60" s="221"/>
      <c r="K60" s="11"/>
      <c r="L60" s="93"/>
    </row>
    <row r="61" spans="2:12" ht="37.5">
      <c r="B61" s="97" t="s">
        <v>114</v>
      </c>
      <c r="C61" s="11"/>
      <c r="D61" s="111"/>
      <c r="E61" s="219"/>
      <c r="F61" s="11">
        <v>663.88699999999994</v>
      </c>
      <c r="G61" s="111"/>
      <c r="H61" s="219"/>
      <c r="I61" s="220"/>
      <c r="J61" s="221"/>
      <c r="K61" s="11"/>
      <c r="L61" s="93"/>
    </row>
    <row r="62" spans="2:12">
      <c r="B62" s="97"/>
      <c r="C62" s="11"/>
      <c r="D62" s="111"/>
      <c r="E62" s="219"/>
      <c r="F62" s="11"/>
      <c r="G62" s="111"/>
      <c r="H62" s="219"/>
      <c r="I62" s="220"/>
      <c r="J62" s="221"/>
      <c r="K62" s="11"/>
      <c r="L62" s="93"/>
    </row>
    <row r="63" spans="2:12">
      <c r="B63" s="97"/>
      <c r="C63" s="11"/>
      <c r="D63" s="111"/>
      <c r="E63" s="219"/>
      <c r="F63" s="11"/>
      <c r="G63" s="111"/>
      <c r="H63" s="219"/>
      <c r="I63" s="220"/>
      <c r="J63" s="221"/>
      <c r="K63" s="11"/>
      <c r="L63" s="93"/>
    </row>
    <row r="64" spans="2:12">
      <c r="B64" s="222"/>
      <c r="C64" s="13"/>
      <c r="D64" s="223"/>
      <c r="E64" s="224"/>
      <c r="F64" s="13"/>
      <c r="G64" s="223"/>
      <c r="H64" s="224"/>
      <c r="I64" s="225"/>
      <c r="J64" s="226"/>
      <c r="K64" s="13"/>
      <c r="L64" s="54"/>
    </row>
    <row r="65" spans="2:12" s="123" customFormat="1">
      <c r="B65" s="212" t="s">
        <v>70</v>
      </c>
      <c r="C65" s="213"/>
      <c r="D65" s="214"/>
      <c r="E65" s="215">
        <f>SUM(E67:E72)</f>
        <v>1974.7323999999999</v>
      </c>
      <c r="F65" s="213"/>
      <c r="G65" s="216">
        <f>SUM(G67:G72)</f>
        <v>7630</v>
      </c>
      <c r="H65" s="215">
        <f>SUM(H66:H72)</f>
        <v>3334.7624999999998</v>
      </c>
      <c r="I65" s="215">
        <f>H65-E65</f>
        <v>1360.0300999999999</v>
      </c>
      <c r="J65" s="217">
        <f t="shared" si="8"/>
        <v>68.871615212268765</v>
      </c>
      <c r="K65" s="218"/>
      <c r="L65" s="168"/>
    </row>
    <row r="66" spans="2:12" s="123" customFormat="1">
      <c r="B66" s="97" t="s">
        <v>109</v>
      </c>
      <c r="C66" s="152"/>
      <c r="D66" s="153"/>
      <c r="E66" s="154">
        <v>809.41070000000002</v>
      </c>
      <c r="F66" s="152"/>
      <c r="G66" s="155"/>
      <c r="H66" s="154">
        <v>1075.5927999999999</v>
      </c>
      <c r="I66" s="156">
        <f>H66-E66</f>
        <v>266.18209999999988</v>
      </c>
      <c r="J66" s="156">
        <f t="shared" si="8"/>
        <v>32.885913171150307</v>
      </c>
      <c r="K66" s="164"/>
    </row>
    <row r="67" spans="2:12">
      <c r="B67" s="94" t="s">
        <v>93</v>
      </c>
      <c r="C67" s="90"/>
      <c r="D67" s="110">
        <v>2311</v>
      </c>
      <c r="E67" s="91">
        <v>590.07759999999996</v>
      </c>
      <c r="F67" s="147" t="s">
        <v>105</v>
      </c>
      <c r="G67" s="105">
        <v>2309</v>
      </c>
      <c r="H67" s="91">
        <v>647.91329999999994</v>
      </c>
      <c r="I67" s="102">
        <f>H67-E67</f>
        <v>57.835699999999974</v>
      </c>
      <c r="J67" s="92">
        <f t="shared" si="8"/>
        <v>9.8013718873585418</v>
      </c>
      <c r="K67" s="103"/>
    </row>
    <row r="68" spans="2:12">
      <c r="B68" s="94" t="s">
        <v>94</v>
      </c>
      <c r="C68" s="90" t="s">
        <v>105</v>
      </c>
      <c r="D68" s="110">
        <v>170</v>
      </c>
      <c r="E68" s="91">
        <v>103.29109999999999</v>
      </c>
      <c r="F68" s="147"/>
      <c r="G68" s="105"/>
      <c r="H68" s="91">
        <v>125.0373</v>
      </c>
      <c r="I68" s="102">
        <f t="shared" ref="I68:I72" si="14">H68-E68</f>
        <v>21.746200000000016</v>
      </c>
      <c r="J68" s="92">
        <f t="shared" si="8"/>
        <v>21.053314370744449</v>
      </c>
      <c r="K68" s="103"/>
    </row>
    <row r="69" spans="2:12">
      <c r="B69" s="94" t="s">
        <v>95</v>
      </c>
      <c r="C69" s="90" t="s">
        <v>105</v>
      </c>
      <c r="D69" s="110">
        <v>600</v>
      </c>
      <c r="E69" s="91">
        <v>171.00380000000001</v>
      </c>
      <c r="F69" s="147" t="s">
        <v>105</v>
      </c>
      <c r="G69" s="105">
        <v>725</v>
      </c>
      <c r="H69" s="91">
        <v>214.86789999999999</v>
      </c>
      <c r="I69" s="102">
        <f t="shared" si="14"/>
        <v>43.864099999999979</v>
      </c>
      <c r="J69" s="96">
        <f t="shared" si="8"/>
        <v>25.650950446715207</v>
      </c>
      <c r="K69" s="103"/>
    </row>
    <row r="70" spans="2:12">
      <c r="B70" s="94" t="s">
        <v>96</v>
      </c>
      <c r="C70" s="147" t="s">
        <v>105</v>
      </c>
      <c r="D70" s="111">
        <v>3482</v>
      </c>
      <c r="E70" s="95">
        <v>848.50609999999995</v>
      </c>
      <c r="F70" s="147" t="s">
        <v>105</v>
      </c>
      <c r="G70" s="106">
        <v>3303</v>
      </c>
      <c r="H70" s="95">
        <v>846.7242</v>
      </c>
      <c r="I70" s="102">
        <f t="shared" si="14"/>
        <v>-1.7818999999999505</v>
      </c>
      <c r="J70" s="96">
        <f t="shared" si="8"/>
        <v>-0.2100043829973586</v>
      </c>
      <c r="K70" s="103"/>
    </row>
    <row r="71" spans="2:12">
      <c r="B71" s="94" t="s">
        <v>97</v>
      </c>
      <c r="C71" s="147" t="s">
        <v>105</v>
      </c>
      <c r="D71" s="111">
        <v>996</v>
      </c>
      <c r="E71" s="95">
        <v>261.85379999999998</v>
      </c>
      <c r="F71" s="147" t="s">
        <v>105</v>
      </c>
      <c r="G71" s="106">
        <v>993</v>
      </c>
      <c r="H71" s="95">
        <v>274.40949999999998</v>
      </c>
      <c r="I71" s="102">
        <f t="shared" si="14"/>
        <v>12.555700000000002</v>
      </c>
      <c r="J71" s="96">
        <f t="shared" si="8"/>
        <v>4.7949275511755047</v>
      </c>
      <c r="K71" s="103"/>
    </row>
    <row r="72" spans="2:12">
      <c r="B72" s="94" t="s">
        <v>98</v>
      </c>
      <c r="C72" s="86"/>
      <c r="D72" s="111"/>
      <c r="E72" s="95"/>
      <c r="F72" s="147"/>
      <c r="G72" s="106">
        <v>300</v>
      </c>
      <c r="H72" s="95">
        <v>150.21749999999997</v>
      </c>
      <c r="I72" s="102">
        <f t="shared" si="14"/>
        <v>150.21749999999997</v>
      </c>
      <c r="J72" s="96">
        <v>0</v>
      </c>
      <c r="K72" s="103"/>
    </row>
    <row r="73" spans="2:12" s="123" customFormat="1">
      <c r="B73" s="148" t="s">
        <v>75</v>
      </c>
      <c r="C73" s="134"/>
      <c r="D73" s="135"/>
      <c r="E73" s="136">
        <f>SUM(E75:E81)</f>
        <v>4574.0848999999998</v>
      </c>
      <c r="F73" s="134"/>
      <c r="G73" s="139">
        <f>SUM(G75:G81)</f>
        <v>1449008</v>
      </c>
      <c r="H73" s="136">
        <f>SUM(H74:H81)</f>
        <v>15359.853520000001</v>
      </c>
      <c r="I73" s="136">
        <f>H73-E73</f>
        <v>10785.768620000001</v>
      </c>
      <c r="J73" s="163">
        <f t="shared" si="8"/>
        <v>235.80167084349483</v>
      </c>
      <c r="K73" s="137"/>
    </row>
    <row r="74" spans="2:12" s="123" customFormat="1">
      <c r="B74" s="97" t="s">
        <v>109</v>
      </c>
      <c r="C74" s="152"/>
      <c r="D74" s="153"/>
      <c r="E74" s="91">
        <v>765</v>
      </c>
      <c r="F74" s="152"/>
      <c r="G74" s="155"/>
      <c r="H74" s="91">
        <v>3937.8679999999999</v>
      </c>
      <c r="I74" s="102">
        <f>H74-E74</f>
        <v>3172.8679999999999</v>
      </c>
      <c r="J74" s="156">
        <f t="shared" si="8"/>
        <v>414.75398692810455</v>
      </c>
      <c r="K74" s="154"/>
    </row>
    <row r="75" spans="2:12">
      <c r="B75" s="14" t="s">
        <v>93</v>
      </c>
      <c r="C75" s="90"/>
      <c r="D75" s="110"/>
      <c r="E75" s="91">
        <v>1512.7727</v>
      </c>
      <c r="F75" s="90"/>
      <c r="G75" s="105"/>
      <c r="H75" s="91">
        <v>2524.5871200000001</v>
      </c>
      <c r="I75" s="102">
        <f>H75-E75</f>
        <v>1011.8144200000002</v>
      </c>
      <c r="J75" s="92">
        <f t="shared" si="8"/>
        <v>66.884762000266136</v>
      </c>
      <c r="K75" s="103"/>
    </row>
    <row r="76" spans="2:12">
      <c r="B76" s="14" t="s">
        <v>94</v>
      </c>
      <c r="C76" s="90"/>
      <c r="D76" s="110"/>
      <c r="E76" s="91">
        <v>276.14950000000005</v>
      </c>
      <c r="F76" s="90"/>
      <c r="G76" s="105"/>
      <c r="H76" s="91">
        <v>357.6925</v>
      </c>
      <c r="I76" s="102">
        <f t="shared" ref="I76:I81" si="15">H76-E76</f>
        <v>81.54299999999995</v>
      </c>
      <c r="J76" s="92">
        <f t="shared" si="8"/>
        <v>29.52857057499649</v>
      </c>
      <c r="K76" s="103"/>
    </row>
    <row r="77" spans="2:12">
      <c r="B77" s="14" t="s">
        <v>95</v>
      </c>
      <c r="C77" s="86"/>
      <c r="D77" s="111"/>
      <c r="E77" s="95">
        <v>235.60039999999998</v>
      </c>
      <c r="F77" s="86"/>
      <c r="G77" s="106"/>
      <c r="H77" s="95">
        <v>864.07090000000005</v>
      </c>
      <c r="I77" s="102">
        <f t="shared" si="15"/>
        <v>628.47050000000013</v>
      </c>
      <c r="J77" s="96">
        <f t="shared" si="8"/>
        <v>266.75273047074631</v>
      </c>
      <c r="K77" s="93"/>
    </row>
    <row r="78" spans="2:12">
      <c r="B78" s="14" t="s">
        <v>96</v>
      </c>
      <c r="C78" s="90" t="s">
        <v>110</v>
      </c>
      <c r="D78" s="111">
        <v>769760</v>
      </c>
      <c r="E78" s="95">
        <v>1932.3953000000001</v>
      </c>
      <c r="F78" s="147" t="s">
        <v>89</v>
      </c>
      <c r="G78" s="106">
        <v>1449008</v>
      </c>
      <c r="H78" s="95">
        <v>5087.8131000000003</v>
      </c>
      <c r="I78" s="102">
        <f t="shared" si="15"/>
        <v>3155.4178000000002</v>
      </c>
      <c r="J78" s="96">
        <f t="shared" si="8"/>
        <v>163.2904923749297</v>
      </c>
      <c r="K78" s="96"/>
    </row>
    <row r="79" spans="2:12">
      <c r="B79" s="14" t="s">
        <v>97</v>
      </c>
      <c r="C79" s="86"/>
      <c r="D79" s="111"/>
      <c r="E79" s="95">
        <v>394.30690000000004</v>
      </c>
      <c r="F79" s="90"/>
      <c r="G79" s="106"/>
      <c r="H79" s="95">
        <v>1564.0818999999999</v>
      </c>
      <c r="I79" s="102">
        <f t="shared" si="15"/>
        <v>1169.7749999999999</v>
      </c>
      <c r="J79" s="96">
        <f t="shared" si="8"/>
        <v>296.6661247875702</v>
      </c>
      <c r="K79" s="95"/>
    </row>
    <row r="80" spans="2:12">
      <c r="B80" s="149" t="s">
        <v>98</v>
      </c>
      <c r="C80" s="86"/>
      <c r="D80" s="111">
        <f>G78-'[1]แบบคำขอเบื้องต้น ไม่รวมกองทุน'!$H$220</f>
        <v>1448758</v>
      </c>
      <c r="E80" s="95">
        <v>110.6601</v>
      </c>
      <c r="F80" s="86"/>
      <c r="G80" s="106"/>
      <c r="H80" s="95">
        <v>610.94000000000005</v>
      </c>
      <c r="I80" s="102">
        <f t="shared" si="15"/>
        <v>500.27990000000005</v>
      </c>
      <c r="J80" s="96">
        <f t="shared" si="8"/>
        <v>452.08697624527724</v>
      </c>
      <c r="K80" s="96"/>
    </row>
    <row r="81" spans="2:11">
      <c r="B81" s="149" t="s">
        <v>106</v>
      </c>
      <c r="C81" s="86"/>
      <c r="D81" s="111"/>
      <c r="E81" s="95">
        <v>112.2</v>
      </c>
      <c r="F81" s="86"/>
      <c r="G81" s="106"/>
      <c r="H81" s="95">
        <v>412.8</v>
      </c>
      <c r="I81" s="102">
        <f t="shared" si="15"/>
        <v>300.60000000000002</v>
      </c>
      <c r="J81" s="96">
        <f t="shared" si="8"/>
        <v>267.91443850267382</v>
      </c>
      <c r="K81" s="93"/>
    </row>
    <row r="82" spans="2:11">
      <c r="B82" s="148" t="s">
        <v>76</v>
      </c>
      <c r="C82" s="115"/>
      <c r="D82" s="116"/>
      <c r="E82" s="117">
        <f>SUM(E84:E90)</f>
        <v>1789.6205</v>
      </c>
      <c r="F82" s="115"/>
      <c r="G82" s="140">
        <f>SUM(G84:G90)</f>
        <v>123734</v>
      </c>
      <c r="H82" s="117">
        <f>SUM(H83:H90)</f>
        <v>25034.066569999999</v>
      </c>
      <c r="I82" s="162">
        <f>H82-E82</f>
        <v>23244.446069999998</v>
      </c>
      <c r="J82" s="163">
        <f t="shared" si="8"/>
        <v>1298.8477763861108</v>
      </c>
      <c r="K82" s="118"/>
    </row>
    <row r="83" spans="2:11" s="123" customFormat="1">
      <c r="B83" s="97" t="s">
        <v>109</v>
      </c>
      <c r="C83" s="152"/>
      <c r="D83" s="153"/>
      <c r="E83" s="91">
        <v>522</v>
      </c>
      <c r="F83" s="152"/>
      <c r="G83" s="155"/>
      <c r="H83" s="91">
        <v>228.6628</v>
      </c>
      <c r="I83" s="92">
        <f>H83-E83</f>
        <v>-293.3372</v>
      </c>
      <c r="J83" s="156">
        <f t="shared" si="8"/>
        <v>-56.194865900383142</v>
      </c>
      <c r="K83" s="156"/>
    </row>
    <row r="84" spans="2:11">
      <c r="B84" s="14" t="s">
        <v>93</v>
      </c>
      <c r="C84" s="90"/>
      <c r="D84" s="110"/>
      <c r="E84" s="91">
        <v>858.32039999999995</v>
      </c>
      <c r="F84" s="90"/>
      <c r="G84" s="105"/>
      <c r="H84" s="91">
        <v>1618.1409200000001</v>
      </c>
      <c r="I84" s="92">
        <f>H84-E84</f>
        <v>759.8205200000001</v>
      </c>
      <c r="J84" s="92">
        <f t="shared" si="8"/>
        <v>88.524112907021689</v>
      </c>
      <c r="K84" s="93"/>
    </row>
    <row r="85" spans="2:11">
      <c r="B85" s="94" t="s">
        <v>94</v>
      </c>
      <c r="C85" s="90"/>
      <c r="D85" s="110"/>
      <c r="E85" s="91">
        <v>33.763800000000003</v>
      </c>
      <c r="F85" s="90"/>
      <c r="G85" s="105">
        <v>0</v>
      </c>
      <c r="H85" s="91">
        <v>643.06760000000008</v>
      </c>
      <c r="I85" s="92">
        <f t="shared" ref="I85:I90" si="16">H85-E85</f>
        <v>609.30380000000014</v>
      </c>
      <c r="J85" s="92">
        <f t="shared" si="8"/>
        <v>1804.6067089604844</v>
      </c>
      <c r="K85" s="93"/>
    </row>
    <row r="86" spans="2:11">
      <c r="B86" s="94" t="s">
        <v>95</v>
      </c>
      <c r="C86" s="86"/>
      <c r="D86" s="111"/>
      <c r="E86" s="95">
        <v>324.44190000000003</v>
      </c>
      <c r="F86" s="86"/>
      <c r="G86" s="106"/>
      <c r="H86" s="95">
        <v>204.44550000000001</v>
      </c>
      <c r="I86" s="92">
        <f t="shared" si="16"/>
        <v>-119.99640000000002</v>
      </c>
      <c r="J86" s="96">
        <f t="shared" si="8"/>
        <v>-36.985481838196613</v>
      </c>
      <c r="K86" s="96"/>
    </row>
    <row r="87" spans="2:11">
      <c r="B87" s="94" t="s">
        <v>96</v>
      </c>
      <c r="C87" s="90" t="s">
        <v>89</v>
      </c>
      <c r="D87" s="111">
        <v>83501</v>
      </c>
      <c r="E87" s="95">
        <v>187.48109999999997</v>
      </c>
      <c r="F87" s="147" t="s">
        <v>89</v>
      </c>
      <c r="G87" s="106">
        <v>123734</v>
      </c>
      <c r="H87" s="95">
        <v>216.0412</v>
      </c>
      <c r="I87" s="92">
        <f t="shared" si="16"/>
        <v>28.560100000000034</v>
      </c>
      <c r="J87" s="96">
        <f t="shared" si="8"/>
        <v>15.233588879092366</v>
      </c>
      <c r="K87" s="93"/>
    </row>
    <row r="88" spans="2:11" ht="18" customHeight="1">
      <c r="B88" s="94" t="s">
        <v>97</v>
      </c>
      <c r="C88" s="86"/>
      <c r="D88" s="111"/>
      <c r="E88" s="95">
        <v>14.5992</v>
      </c>
      <c r="F88" s="147"/>
      <c r="G88" s="106"/>
      <c r="H88" s="95">
        <v>80.464000000000013</v>
      </c>
      <c r="I88" s="92">
        <f t="shared" si="16"/>
        <v>65.864800000000017</v>
      </c>
      <c r="J88" s="96">
        <f t="shared" ref="J88:J96" si="17">I88*100/E88</f>
        <v>451.1534878623487</v>
      </c>
      <c r="K88" s="93"/>
    </row>
    <row r="89" spans="2:11" ht="16.5" customHeight="1">
      <c r="B89" s="97" t="s">
        <v>98</v>
      </c>
      <c r="C89" s="86"/>
      <c r="D89" s="111"/>
      <c r="E89" s="95">
        <v>131.3399</v>
      </c>
      <c r="F89" s="86"/>
      <c r="G89" s="106"/>
      <c r="H89" s="95">
        <v>10188.36</v>
      </c>
      <c r="I89" s="92">
        <f t="shared" si="16"/>
        <v>10057.0201</v>
      </c>
      <c r="J89" s="96">
        <f t="shared" si="17"/>
        <v>7657.2466554337261</v>
      </c>
      <c r="K89" s="93"/>
    </row>
    <row r="90" spans="2:11" ht="18" customHeight="1">
      <c r="B90" s="97" t="s">
        <v>106</v>
      </c>
      <c r="C90" s="86"/>
      <c r="D90" s="111"/>
      <c r="E90" s="95">
        <v>239.67419999999998</v>
      </c>
      <c r="F90" s="86"/>
      <c r="G90" s="106"/>
      <c r="H90" s="95">
        <v>11854.884549999999</v>
      </c>
      <c r="I90" s="92">
        <f t="shared" si="16"/>
        <v>11615.210349999999</v>
      </c>
      <c r="J90" s="96">
        <f t="shared" si="17"/>
        <v>4846.2497632202385</v>
      </c>
      <c r="K90" s="93"/>
    </row>
    <row r="91" spans="2:11" s="123" customFormat="1">
      <c r="B91" s="181" t="s">
        <v>99</v>
      </c>
      <c r="C91" s="182"/>
      <c r="D91" s="183"/>
      <c r="E91" s="184">
        <f>SUM(E92:E97)</f>
        <v>365.5</v>
      </c>
      <c r="F91" s="182"/>
      <c r="G91" s="185">
        <f>SUM(G92:G97)</f>
        <v>0</v>
      </c>
      <c r="H91" s="184">
        <f>SUM(H92:H97)</f>
        <v>789.9</v>
      </c>
      <c r="I91" s="186">
        <f>H91-E91</f>
        <v>424.4</v>
      </c>
      <c r="J91" s="187">
        <f t="shared" si="17"/>
        <v>116.11491108071135</v>
      </c>
      <c r="K91" s="188"/>
    </row>
    <row r="92" spans="2:11">
      <c r="B92" s="94" t="s">
        <v>102</v>
      </c>
      <c r="C92" s="90"/>
      <c r="D92" s="110" t="s">
        <v>90</v>
      </c>
      <c r="E92" s="91">
        <v>62.5</v>
      </c>
      <c r="F92" s="90"/>
      <c r="G92" s="105"/>
      <c r="H92" s="91">
        <v>89</v>
      </c>
      <c r="I92" s="92">
        <f>H92-E92</f>
        <v>26.5</v>
      </c>
      <c r="J92" s="92">
        <f t="shared" si="17"/>
        <v>42.4</v>
      </c>
      <c r="K92" s="93"/>
    </row>
    <row r="93" spans="2:11">
      <c r="B93" s="94" t="s">
        <v>100</v>
      </c>
      <c r="C93" s="90"/>
      <c r="D93" s="110"/>
      <c r="E93" s="91">
        <v>75</v>
      </c>
      <c r="F93" s="90"/>
      <c r="G93" s="105"/>
      <c r="H93" s="91">
        <v>200</v>
      </c>
      <c r="I93" s="92">
        <f>H93-E93</f>
        <v>125</v>
      </c>
      <c r="J93" s="92">
        <f t="shared" si="17"/>
        <v>166.66666666666666</v>
      </c>
      <c r="K93" s="93"/>
    </row>
    <row r="94" spans="2:11">
      <c r="B94" s="173" t="s">
        <v>101</v>
      </c>
      <c r="C94" s="86"/>
      <c r="D94" s="106"/>
      <c r="E94" s="95">
        <v>110</v>
      </c>
      <c r="F94" s="86"/>
      <c r="G94" s="106"/>
      <c r="H94" s="95">
        <v>200</v>
      </c>
      <c r="I94" s="174">
        <f t="shared" ref="I94:I96" si="18">H94-E94</f>
        <v>90</v>
      </c>
      <c r="J94" s="175">
        <f t="shared" si="17"/>
        <v>81.818181818181813</v>
      </c>
      <c r="K94" s="86"/>
    </row>
    <row r="95" spans="2:11">
      <c r="B95" s="173" t="s">
        <v>111</v>
      </c>
      <c r="C95" s="86"/>
      <c r="D95" s="106"/>
      <c r="E95" s="95"/>
      <c r="F95" s="86"/>
      <c r="G95" s="106"/>
      <c r="H95" s="95">
        <v>40.9</v>
      </c>
      <c r="I95" s="174">
        <f>H95-E95</f>
        <v>40.9</v>
      </c>
      <c r="J95" s="176" t="s">
        <v>91</v>
      </c>
      <c r="K95" s="86"/>
    </row>
    <row r="96" spans="2:11">
      <c r="B96" s="173" t="s">
        <v>103</v>
      </c>
      <c r="C96" s="90" t="s">
        <v>89</v>
      </c>
      <c r="D96" s="106"/>
      <c r="E96" s="95">
        <v>110</v>
      </c>
      <c r="F96" s="147"/>
      <c r="G96" s="106"/>
      <c r="H96" s="95">
        <v>250</v>
      </c>
      <c r="I96" s="174">
        <f t="shared" si="18"/>
        <v>140</v>
      </c>
      <c r="J96" s="175">
        <f t="shared" si="17"/>
        <v>127.27272727272727</v>
      </c>
      <c r="K96" s="86"/>
    </row>
    <row r="97" spans="2:11">
      <c r="B97" s="177" t="s">
        <v>104</v>
      </c>
      <c r="C97" s="178"/>
      <c r="D97" s="107"/>
      <c r="E97" s="98">
        <v>8</v>
      </c>
      <c r="F97" s="179"/>
      <c r="G97" s="107"/>
      <c r="H97" s="98">
        <v>10</v>
      </c>
      <c r="I97" s="159">
        <v>2</v>
      </c>
      <c r="J97" s="180">
        <v>25</v>
      </c>
      <c r="K97" s="87"/>
    </row>
    <row r="98" spans="2:11" ht="20.25">
      <c r="B98" s="99"/>
      <c r="C98" s="100"/>
      <c r="D98" s="109"/>
      <c r="E98" s="100"/>
      <c r="F98" s="100"/>
      <c r="G98" s="108"/>
      <c r="H98" s="100"/>
    </row>
    <row r="99" spans="2:11" ht="20.25">
      <c r="B99" s="99"/>
      <c r="C99" s="100"/>
      <c r="D99" s="109"/>
      <c r="E99" s="100"/>
      <c r="F99" s="100"/>
      <c r="G99" s="108"/>
      <c r="H99" s="100"/>
    </row>
    <row r="100" spans="2:11" ht="20.25">
      <c r="B100" s="99"/>
      <c r="C100" s="100"/>
      <c r="D100" s="108"/>
      <c r="E100" s="100"/>
      <c r="F100" s="100"/>
      <c r="G100" s="109"/>
      <c r="H100" s="100"/>
    </row>
    <row r="101" spans="2:11" ht="20.25">
      <c r="B101" s="99"/>
      <c r="C101" s="100"/>
      <c r="D101" s="109"/>
      <c r="E101" s="100"/>
      <c r="F101" s="100"/>
      <c r="G101" s="108"/>
      <c r="H101" s="100"/>
    </row>
    <row r="102" spans="2:11" ht="20.25">
      <c r="B102" s="88"/>
      <c r="C102" s="100"/>
      <c r="D102" s="108"/>
      <c r="E102" s="100"/>
      <c r="F102" s="100"/>
      <c r="G102" s="109"/>
      <c r="H102" s="100"/>
    </row>
    <row r="103" spans="2:11" ht="20.25">
      <c r="B103" s="100"/>
      <c r="C103" s="100"/>
      <c r="D103" s="109"/>
      <c r="E103" s="100"/>
      <c r="F103" s="100"/>
      <c r="G103" s="108"/>
      <c r="H103" s="100"/>
    </row>
  </sheetData>
  <mergeCells count="6">
    <mergeCell ref="L5:L6"/>
    <mergeCell ref="A1:K1"/>
    <mergeCell ref="C5:E5"/>
    <mergeCell ref="F5:H5"/>
    <mergeCell ref="I5:I6"/>
    <mergeCell ref="K5:K6"/>
  </mergeCells>
  <printOptions horizontalCentered="1"/>
  <pageMargins left="0.39370078740157483" right="0.39370078740157483" top="0.28999999999999998" bottom="0" header="0.31496062992125984" footer="0.31496062992125984"/>
  <pageSetup paperSize="9" fitToHeight="0" orientation="landscape" useFirstPageNumber="1" r:id="rId1"/>
  <headerFooter differentFirst="1">
    <oddHeader>&amp;C&amp;"TH SarabunPSK,ธรรมดา"&amp;16&amp;P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M98"/>
  <sheetViews>
    <sheetView zoomScalePageLayoutView="110" workbookViewId="0">
      <selection activeCell="H18" sqref="H18"/>
    </sheetView>
  </sheetViews>
  <sheetFormatPr defaultRowHeight="18.75"/>
  <cols>
    <col min="1" max="1" width="1.625" style="88" customWidth="1"/>
    <col min="2" max="2" width="36.25" style="101" customWidth="1"/>
    <col min="3" max="3" width="13.25" style="88" hidden="1" customWidth="1"/>
    <col min="4" max="4" width="13.25" style="104" hidden="1" customWidth="1"/>
    <col min="5" max="5" width="13.25" style="88" customWidth="1"/>
    <col min="6" max="6" width="13.25" style="88" hidden="1" customWidth="1"/>
    <col min="7" max="7" width="13.25" style="104" hidden="1" customWidth="1"/>
    <col min="8" max="8" width="13.25" style="88" customWidth="1"/>
    <col min="9" max="9" width="12.125" style="88" customWidth="1"/>
    <col min="10" max="10" width="10" style="88" customWidth="1"/>
    <col min="11" max="11" width="32.875" style="88" customWidth="1"/>
    <col min="12" max="12" width="17" style="88" customWidth="1"/>
    <col min="13" max="13" width="27" style="88" customWidth="1"/>
    <col min="14" max="252" width="9" style="88"/>
    <col min="253" max="253" width="1.625" style="88" customWidth="1"/>
    <col min="254" max="254" width="35" style="88" customWidth="1"/>
    <col min="255" max="258" width="13.25" style="88" customWidth="1"/>
    <col min="259" max="259" width="38.875" style="88" customWidth="1"/>
    <col min="260" max="260" width="16.75" style="88" customWidth="1"/>
    <col min="261" max="508" width="9" style="88"/>
    <col min="509" max="509" width="1.625" style="88" customWidth="1"/>
    <col min="510" max="510" width="35" style="88" customWidth="1"/>
    <col min="511" max="514" width="13.25" style="88" customWidth="1"/>
    <col min="515" max="515" width="38.875" style="88" customWidth="1"/>
    <col min="516" max="516" width="16.75" style="88" customWidth="1"/>
    <col min="517" max="764" width="9" style="88"/>
    <col min="765" max="765" width="1.625" style="88" customWidth="1"/>
    <col min="766" max="766" width="35" style="88" customWidth="1"/>
    <col min="767" max="770" width="13.25" style="88" customWidth="1"/>
    <col min="771" max="771" width="38.875" style="88" customWidth="1"/>
    <col min="772" max="772" width="16.75" style="88" customWidth="1"/>
    <col min="773" max="1020" width="9" style="88"/>
    <col min="1021" max="1021" width="1.625" style="88" customWidth="1"/>
    <col min="1022" max="1022" width="35" style="88" customWidth="1"/>
    <col min="1023" max="1026" width="13.25" style="88" customWidth="1"/>
    <col min="1027" max="1027" width="38.875" style="88" customWidth="1"/>
    <col min="1028" max="1028" width="16.75" style="88" customWidth="1"/>
    <col min="1029" max="1276" width="9" style="88"/>
    <col min="1277" max="1277" width="1.625" style="88" customWidth="1"/>
    <col min="1278" max="1278" width="35" style="88" customWidth="1"/>
    <col min="1279" max="1282" width="13.25" style="88" customWidth="1"/>
    <col min="1283" max="1283" width="38.875" style="88" customWidth="1"/>
    <col min="1284" max="1284" width="16.75" style="88" customWidth="1"/>
    <col min="1285" max="1532" width="9" style="88"/>
    <col min="1533" max="1533" width="1.625" style="88" customWidth="1"/>
    <col min="1534" max="1534" width="35" style="88" customWidth="1"/>
    <col min="1535" max="1538" width="13.25" style="88" customWidth="1"/>
    <col min="1539" max="1539" width="38.875" style="88" customWidth="1"/>
    <col min="1540" max="1540" width="16.75" style="88" customWidth="1"/>
    <col min="1541" max="1788" width="9" style="88"/>
    <col min="1789" max="1789" width="1.625" style="88" customWidth="1"/>
    <col min="1790" max="1790" width="35" style="88" customWidth="1"/>
    <col min="1791" max="1794" width="13.25" style="88" customWidth="1"/>
    <col min="1795" max="1795" width="38.875" style="88" customWidth="1"/>
    <col min="1796" max="1796" width="16.75" style="88" customWidth="1"/>
    <col min="1797" max="2044" width="9" style="88"/>
    <col min="2045" max="2045" width="1.625" style="88" customWidth="1"/>
    <col min="2046" max="2046" width="35" style="88" customWidth="1"/>
    <col min="2047" max="2050" width="13.25" style="88" customWidth="1"/>
    <col min="2051" max="2051" width="38.875" style="88" customWidth="1"/>
    <col min="2052" max="2052" width="16.75" style="88" customWidth="1"/>
    <col min="2053" max="2300" width="9" style="88"/>
    <col min="2301" max="2301" width="1.625" style="88" customWidth="1"/>
    <col min="2302" max="2302" width="35" style="88" customWidth="1"/>
    <col min="2303" max="2306" width="13.25" style="88" customWidth="1"/>
    <col min="2307" max="2307" width="38.875" style="88" customWidth="1"/>
    <col min="2308" max="2308" width="16.75" style="88" customWidth="1"/>
    <col min="2309" max="2556" width="9" style="88"/>
    <col min="2557" max="2557" width="1.625" style="88" customWidth="1"/>
    <col min="2558" max="2558" width="35" style="88" customWidth="1"/>
    <col min="2559" max="2562" width="13.25" style="88" customWidth="1"/>
    <col min="2563" max="2563" width="38.875" style="88" customWidth="1"/>
    <col min="2564" max="2564" width="16.75" style="88" customWidth="1"/>
    <col min="2565" max="2812" width="9" style="88"/>
    <col min="2813" max="2813" width="1.625" style="88" customWidth="1"/>
    <col min="2814" max="2814" width="35" style="88" customWidth="1"/>
    <col min="2815" max="2818" width="13.25" style="88" customWidth="1"/>
    <col min="2819" max="2819" width="38.875" style="88" customWidth="1"/>
    <col min="2820" max="2820" width="16.75" style="88" customWidth="1"/>
    <col min="2821" max="3068" width="9" style="88"/>
    <col min="3069" max="3069" width="1.625" style="88" customWidth="1"/>
    <col min="3070" max="3070" width="35" style="88" customWidth="1"/>
    <col min="3071" max="3074" width="13.25" style="88" customWidth="1"/>
    <col min="3075" max="3075" width="38.875" style="88" customWidth="1"/>
    <col min="3076" max="3076" width="16.75" style="88" customWidth="1"/>
    <col min="3077" max="3324" width="9" style="88"/>
    <col min="3325" max="3325" width="1.625" style="88" customWidth="1"/>
    <col min="3326" max="3326" width="35" style="88" customWidth="1"/>
    <col min="3327" max="3330" width="13.25" style="88" customWidth="1"/>
    <col min="3331" max="3331" width="38.875" style="88" customWidth="1"/>
    <col min="3332" max="3332" width="16.75" style="88" customWidth="1"/>
    <col min="3333" max="3580" width="9" style="88"/>
    <col min="3581" max="3581" width="1.625" style="88" customWidth="1"/>
    <col min="3582" max="3582" width="35" style="88" customWidth="1"/>
    <col min="3583" max="3586" width="13.25" style="88" customWidth="1"/>
    <col min="3587" max="3587" width="38.875" style="88" customWidth="1"/>
    <col min="3588" max="3588" width="16.75" style="88" customWidth="1"/>
    <col min="3589" max="3836" width="9" style="88"/>
    <col min="3837" max="3837" width="1.625" style="88" customWidth="1"/>
    <col min="3838" max="3838" width="35" style="88" customWidth="1"/>
    <col min="3839" max="3842" width="13.25" style="88" customWidth="1"/>
    <col min="3843" max="3843" width="38.875" style="88" customWidth="1"/>
    <col min="3844" max="3844" width="16.75" style="88" customWidth="1"/>
    <col min="3845" max="4092" width="9" style="88"/>
    <col min="4093" max="4093" width="1.625" style="88" customWidth="1"/>
    <col min="4094" max="4094" width="35" style="88" customWidth="1"/>
    <col min="4095" max="4098" width="13.25" style="88" customWidth="1"/>
    <col min="4099" max="4099" width="38.875" style="88" customWidth="1"/>
    <col min="4100" max="4100" width="16.75" style="88" customWidth="1"/>
    <col min="4101" max="4348" width="9" style="88"/>
    <col min="4349" max="4349" width="1.625" style="88" customWidth="1"/>
    <col min="4350" max="4350" width="35" style="88" customWidth="1"/>
    <col min="4351" max="4354" width="13.25" style="88" customWidth="1"/>
    <col min="4355" max="4355" width="38.875" style="88" customWidth="1"/>
    <col min="4356" max="4356" width="16.75" style="88" customWidth="1"/>
    <col min="4357" max="4604" width="9" style="88"/>
    <col min="4605" max="4605" width="1.625" style="88" customWidth="1"/>
    <col min="4606" max="4606" width="35" style="88" customWidth="1"/>
    <col min="4607" max="4610" width="13.25" style="88" customWidth="1"/>
    <col min="4611" max="4611" width="38.875" style="88" customWidth="1"/>
    <col min="4612" max="4612" width="16.75" style="88" customWidth="1"/>
    <col min="4613" max="4860" width="9" style="88"/>
    <col min="4861" max="4861" width="1.625" style="88" customWidth="1"/>
    <col min="4862" max="4862" width="35" style="88" customWidth="1"/>
    <col min="4863" max="4866" width="13.25" style="88" customWidth="1"/>
    <col min="4867" max="4867" width="38.875" style="88" customWidth="1"/>
    <col min="4868" max="4868" width="16.75" style="88" customWidth="1"/>
    <col min="4869" max="5116" width="9" style="88"/>
    <col min="5117" max="5117" width="1.625" style="88" customWidth="1"/>
    <col min="5118" max="5118" width="35" style="88" customWidth="1"/>
    <col min="5119" max="5122" width="13.25" style="88" customWidth="1"/>
    <col min="5123" max="5123" width="38.875" style="88" customWidth="1"/>
    <col min="5124" max="5124" width="16.75" style="88" customWidth="1"/>
    <col min="5125" max="5372" width="9" style="88"/>
    <col min="5373" max="5373" width="1.625" style="88" customWidth="1"/>
    <col min="5374" max="5374" width="35" style="88" customWidth="1"/>
    <col min="5375" max="5378" width="13.25" style="88" customWidth="1"/>
    <col min="5379" max="5379" width="38.875" style="88" customWidth="1"/>
    <col min="5380" max="5380" width="16.75" style="88" customWidth="1"/>
    <col min="5381" max="5628" width="9" style="88"/>
    <col min="5629" max="5629" width="1.625" style="88" customWidth="1"/>
    <col min="5630" max="5630" width="35" style="88" customWidth="1"/>
    <col min="5631" max="5634" width="13.25" style="88" customWidth="1"/>
    <col min="5635" max="5635" width="38.875" style="88" customWidth="1"/>
    <col min="5636" max="5636" width="16.75" style="88" customWidth="1"/>
    <col min="5637" max="5884" width="9" style="88"/>
    <col min="5885" max="5885" width="1.625" style="88" customWidth="1"/>
    <col min="5886" max="5886" width="35" style="88" customWidth="1"/>
    <col min="5887" max="5890" width="13.25" style="88" customWidth="1"/>
    <col min="5891" max="5891" width="38.875" style="88" customWidth="1"/>
    <col min="5892" max="5892" width="16.75" style="88" customWidth="1"/>
    <col min="5893" max="6140" width="9" style="88"/>
    <col min="6141" max="6141" width="1.625" style="88" customWidth="1"/>
    <col min="6142" max="6142" width="35" style="88" customWidth="1"/>
    <col min="6143" max="6146" width="13.25" style="88" customWidth="1"/>
    <col min="6147" max="6147" width="38.875" style="88" customWidth="1"/>
    <col min="6148" max="6148" width="16.75" style="88" customWidth="1"/>
    <col min="6149" max="6396" width="9" style="88"/>
    <col min="6397" max="6397" width="1.625" style="88" customWidth="1"/>
    <col min="6398" max="6398" width="35" style="88" customWidth="1"/>
    <col min="6399" max="6402" width="13.25" style="88" customWidth="1"/>
    <col min="6403" max="6403" width="38.875" style="88" customWidth="1"/>
    <col min="6404" max="6404" width="16.75" style="88" customWidth="1"/>
    <col min="6405" max="6652" width="9" style="88"/>
    <col min="6653" max="6653" width="1.625" style="88" customWidth="1"/>
    <col min="6654" max="6654" width="35" style="88" customWidth="1"/>
    <col min="6655" max="6658" width="13.25" style="88" customWidth="1"/>
    <col min="6659" max="6659" width="38.875" style="88" customWidth="1"/>
    <col min="6660" max="6660" width="16.75" style="88" customWidth="1"/>
    <col min="6661" max="6908" width="9" style="88"/>
    <col min="6909" max="6909" width="1.625" style="88" customWidth="1"/>
    <col min="6910" max="6910" width="35" style="88" customWidth="1"/>
    <col min="6911" max="6914" width="13.25" style="88" customWidth="1"/>
    <col min="6915" max="6915" width="38.875" style="88" customWidth="1"/>
    <col min="6916" max="6916" width="16.75" style="88" customWidth="1"/>
    <col min="6917" max="7164" width="9" style="88"/>
    <col min="7165" max="7165" width="1.625" style="88" customWidth="1"/>
    <col min="7166" max="7166" width="35" style="88" customWidth="1"/>
    <col min="7167" max="7170" width="13.25" style="88" customWidth="1"/>
    <col min="7171" max="7171" width="38.875" style="88" customWidth="1"/>
    <col min="7172" max="7172" width="16.75" style="88" customWidth="1"/>
    <col min="7173" max="7420" width="9" style="88"/>
    <col min="7421" max="7421" width="1.625" style="88" customWidth="1"/>
    <col min="7422" max="7422" width="35" style="88" customWidth="1"/>
    <col min="7423" max="7426" width="13.25" style="88" customWidth="1"/>
    <col min="7427" max="7427" width="38.875" style="88" customWidth="1"/>
    <col min="7428" max="7428" width="16.75" style="88" customWidth="1"/>
    <col min="7429" max="7676" width="9" style="88"/>
    <col min="7677" max="7677" width="1.625" style="88" customWidth="1"/>
    <col min="7678" max="7678" width="35" style="88" customWidth="1"/>
    <col min="7679" max="7682" width="13.25" style="88" customWidth="1"/>
    <col min="7683" max="7683" width="38.875" style="88" customWidth="1"/>
    <col min="7684" max="7684" width="16.75" style="88" customWidth="1"/>
    <col min="7685" max="7932" width="9" style="88"/>
    <col min="7933" max="7933" width="1.625" style="88" customWidth="1"/>
    <col min="7934" max="7934" width="35" style="88" customWidth="1"/>
    <col min="7935" max="7938" width="13.25" style="88" customWidth="1"/>
    <col min="7939" max="7939" width="38.875" style="88" customWidth="1"/>
    <col min="7940" max="7940" width="16.75" style="88" customWidth="1"/>
    <col min="7941" max="8188" width="9" style="88"/>
    <col min="8189" max="8189" width="1.625" style="88" customWidth="1"/>
    <col min="8190" max="8190" width="35" style="88" customWidth="1"/>
    <col min="8191" max="8194" width="13.25" style="88" customWidth="1"/>
    <col min="8195" max="8195" width="38.875" style="88" customWidth="1"/>
    <col min="8196" max="8196" width="16.75" style="88" customWidth="1"/>
    <col min="8197" max="8444" width="9" style="88"/>
    <col min="8445" max="8445" width="1.625" style="88" customWidth="1"/>
    <col min="8446" max="8446" width="35" style="88" customWidth="1"/>
    <col min="8447" max="8450" width="13.25" style="88" customWidth="1"/>
    <col min="8451" max="8451" width="38.875" style="88" customWidth="1"/>
    <col min="8452" max="8452" width="16.75" style="88" customWidth="1"/>
    <col min="8453" max="8700" width="9" style="88"/>
    <col min="8701" max="8701" width="1.625" style="88" customWidth="1"/>
    <col min="8702" max="8702" width="35" style="88" customWidth="1"/>
    <col min="8703" max="8706" width="13.25" style="88" customWidth="1"/>
    <col min="8707" max="8707" width="38.875" style="88" customWidth="1"/>
    <col min="8708" max="8708" width="16.75" style="88" customWidth="1"/>
    <col min="8709" max="8956" width="9" style="88"/>
    <col min="8957" max="8957" width="1.625" style="88" customWidth="1"/>
    <col min="8958" max="8958" width="35" style="88" customWidth="1"/>
    <col min="8959" max="8962" width="13.25" style="88" customWidth="1"/>
    <col min="8963" max="8963" width="38.875" style="88" customWidth="1"/>
    <col min="8964" max="8964" width="16.75" style="88" customWidth="1"/>
    <col min="8965" max="9212" width="9" style="88"/>
    <col min="9213" max="9213" width="1.625" style="88" customWidth="1"/>
    <col min="9214" max="9214" width="35" style="88" customWidth="1"/>
    <col min="9215" max="9218" width="13.25" style="88" customWidth="1"/>
    <col min="9219" max="9219" width="38.875" style="88" customWidth="1"/>
    <col min="9220" max="9220" width="16.75" style="88" customWidth="1"/>
    <col min="9221" max="9468" width="9" style="88"/>
    <col min="9469" max="9469" width="1.625" style="88" customWidth="1"/>
    <col min="9470" max="9470" width="35" style="88" customWidth="1"/>
    <col min="9471" max="9474" width="13.25" style="88" customWidth="1"/>
    <col min="9475" max="9475" width="38.875" style="88" customWidth="1"/>
    <col min="9476" max="9476" width="16.75" style="88" customWidth="1"/>
    <col min="9477" max="9724" width="9" style="88"/>
    <col min="9725" max="9725" width="1.625" style="88" customWidth="1"/>
    <col min="9726" max="9726" width="35" style="88" customWidth="1"/>
    <col min="9727" max="9730" width="13.25" style="88" customWidth="1"/>
    <col min="9731" max="9731" width="38.875" style="88" customWidth="1"/>
    <col min="9732" max="9732" width="16.75" style="88" customWidth="1"/>
    <col min="9733" max="9980" width="9" style="88"/>
    <col min="9981" max="9981" width="1.625" style="88" customWidth="1"/>
    <col min="9982" max="9982" width="35" style="88" customWidth="1"/>
    <col min="9983" max="9986" width="13.25" style="88" customWidth="1"/>
    <col min="9987" max="9987" width="38.875" style="88" customWidth="1"/>
    <col min="9988" max="9988" width="16.75" style="88" customWidth="1"/>
    <col min="9989" max="10236" width="9" style="88"/>
    <col min="10237" max="10237" width="1.625" style="88" customWidth="1"/>
    <col min="10238" max="10238" width="35" style="88" customWidth="1"/>
    <col min="10239" max="10242" width="13.25" style="88" customWidth="1"/>
    <col min="10243" max="10243" width="38.875" style="88" customWidth="1"/>
    <col min="10244" max="10244" width="16.75" style="88" customWidth="1"/>
    <col min="10245" max="10492" width="9" style="88"/>
    <col min="10493" max="10493" width="1.625" style="88" customWidth="1"/>
    <col min="10494" max="10494" width="35" style="88" customWidth="1"/>
    <col min="10495" max="10498" width="13.25" style="88" customWidth="1"/>
    <col min="10499" max="10499" width="38.875" style="88" customWidth="1"/>
    <col min="10500" max="10500" width="16.75" style="88" customWidth="1"/>
    <col min="10501" max="10748" width="9" style="88"/>
    <col min="10749" max="10749" width="1.625" style="88" customWidth="1"/>
    <col min="10750" max="10750" width="35" style="88" customWidth="1"/>
    <col min="10751" max="10754" width="13.25" style="88" customWidth="1"/>
    <col min="10755" max="10755" width="38.875" style="88" customWidth="1"/>
    <col min="10756" max="10756" width="16.75" style="88" customWidth="1"/>
    <col min="10757" max="11004" width="9" style="88"/>
    <col min="11005" max="11005" width="1.625" style="88" customWidth="1"/>
    <col min="11006" max="11006" width="35" style="88" customWidth="1"/>
    <col min="11007" max="11010" width="13.25" style="88" customWidth="1"/>
    <col min="11011" max="11011" width="38.875" style="88" customWidth="1"/>
    <col min="11012" max="11012" width="16.75" style="88" customWidth="1"/>
    <col min="11013" max="11260" width="9" style="88"/>
    <col min="11261" max="11261" width="1.625" style="88" customWidth="1"/>
    <col min="11262" max="11262" width="35" style="88" customWidth="1"/>
    <col min="11263" max="11266" width="13.25" style="88" customWidth="1"/>
    <col min="11267" max="11267" width="38.875" style="88" customWidth="1"/>
    <col min="11268" max="11268" width="16.75" style="88" customWidth="1"/>
    <col min="11269" max="11516" width="9" style="88"/>
    <col min="11517" max="11517" width="1.625" style="88" customWidth="1"/>
    <col min="11518" max="11518" width="35" style="88" customWidth="1"/>
    <col min="11519" max="11522" width="13.25" style="88" customWidth="1"/>
    <col min="11523" max="11523" width="38.875" style="88" customWidth="1"/>
    <col min="11524" max="11524" width="16.75" style="88" customWidth="1"/>
    <col min="11525" max="11772" width="9" style="88"/>
    <col min="11773" max="11773" width="1.625" style="88" customWidth="1"/>
    <col min="11774" max="11774" width="35" style="88" customWidth="1"/>
    <col min="11775" max="11778" width="13.25" style="88" customWidth="1"/>
    <col min="11779" max="11779" width="38.875" style="88" customWidth="1"/>
    <col min="11780" max="11780" width="16.75" style="88" customWidth="1"/>
    <col min="11781" max="12028" width="9" style="88"/>
    <col min="12029" max="12029" width="1.625" style="88" customWidth="1"/>
    <col min="12030" max="12030" width="35" style="88" customWidth="1"/>
    <col min="12031" max="12034" width="13.25" style="88" customWidth="1"/>
    <col min="12035" max="12035" width="38.875" style="88" customWidth="1"/>
    <col min="12036" max="12036" width="16.75" style="88" customWidth="1"/>
    <col min="12037" max="12284" width="9" style="88"/>
    <col min="12285" max="12285" width="1.625" style="88" customWidth="1"/>
    <col min="12286" max="12286" width="35" style="88" customWidth="1"/>
    <col min="12287" max="12290" width="13.25" style="88" customWidth="1"/>
    <col min="12291" max="12291" width="38.875" style="88" customWidth="1"/>
    <col min="12292" max="12292" width="16.75" style="88" customWidth="1"/>
    <col min="12293" max="12540" width="9" style="88"/>
    <col min="12541" max="12541" width="1.625" style="88" customWidth="1"/>
    <col min="12542" max="12542" width="35" style="88" customWidth="1"/>
    <col min="12543" max="12546" width="13.25" style="88" customWidth="1"/>
    <col min="12547" max="12547" width="38.875" style="88" customWidth="1"/>
    <col min="12548" max="12548" width="16.75" style="88" customWidth="1"/>
    <col min="12549" max="12796" width="9" style="88"/>
    <col min="12797" max="12797" width="1.625" style="88" customWidth="1"/>
    <col min="12798" max="12798" width="35" style="88" customWidth="1"/>
    <col min="12799" max="12802" width="13.25" style="88" customWidth="1"/>
    <col min="12803" max="12803" width="38.875" style="88" customWidth="1"/>
    <col min="12804" max="12804" width="16.75" style="88" customWidth="1"/>
    <col min="12805" max="13052" width="9" style="88"/>
    <col min="13053" max="13053" width="1.625" style="88" customWidth="1"/>
    <col min="13054" max="13054" width="35" style="88" customWidth="1"/>
    <col min="13055" max="13058" width="13.25" style="88" customWidth="1"/>
    <col min="13059" max="13059" width="38.875" style="88" customWidth="1"/>
    <col min="13060" max="13060" width="16.75" style="88" customWidth="1"/>
    <col min="13061" max="13308" width="9" style="88"/>
    <col min="13309" max="13309" width="1.625" style="88" customWidth="1"/>
    <col min="13310" max="13310" width="35" style="88" customWidth="1"/>
    <col min="13311" max="13314" width="13.25" style="88" customWidth="1"/>
    <col min="13315" max="13315" width="38.875" style="88" customWidth="1"/>
    <col min="13316" max="13316" width="16.75" style="88" customWidth="1"/>
    <col min="13317" max="13564" width="9" style="88"/>
    <col min="13565" max="13565" width="1.625" style="88" customWidth="1"/>
    <col min="13566" max="13566" width="35" style="88" customWidth="1"/>
    <col min="13567" max="13570" width="13.25" style="88" customWidth="1"/>
    <col min="13571" max="13571" width="38.875" style="88" customWidth="1"/>
    <col min="13572" max="13572" width="16.75" style="88" customWidth="1"/>
    <col min="13573" max="13820" width="9" style="88"/>
    <col min="13821" max="13821" width="1.625" style="88" customWidth="1"/>
    <col min="13822" max="13822" width="35" style="88" customWidth="1"/>
    <col min="13823" max="13826" width="13.25" style="88" customWidth="1"/>
    <col min="13827" max="13827" width="38.875" style="88" customWidth="1"/>
    <col min="13828" max="13828" width="16.75" style="88" customWidth="1"/>
    <col min="13829" max="14076" width="9" style="88"/>
    <col min="14077" max="14077" width="1.625" style="88" customWidth="1"/>
    <col min="14078" max="14078" width="35" style="88" customWidth="1"/>
    <col min="14079" max="14082" width="13.25" style="88" customWidth="1"/>
    <col min="14083" max="14083" width="38.875" style="88" customWidth="1"/>
    <col min="14084" max="14084" width="16.75" style="88" customWidth="1"/>
    <col min="14085" max="14332" width="9" style="88"/>
    <col min="14333" max="14333" width="1.625" style="88" customWidth="1"/>
    <col min="14334" max="14334" width="35" style="88" customWidth="1"/>
    <col min="14335" max="14338" width="13.25" style="88" customWidth="1"/>
    <col min="14339" max="14339" width="38.875" style="88" customWidth="1"/>
    <col min="14340" max="14340" width="16.75" style="88" customWidth="1"/>
    <col min="14341" max="14588" width="9" style="88"/>
    <col min="14589" max="14589" width="1.625" style="88" customWidth="1"/>
    <col min="14590" max="14590" width="35" style="88" customWidth="1"/>
    <col min="14591" max="14594" width="13.25" style="88" customWidth="1"/>
    <col min="14595" max="14595" width="38.875" style="88" customWidth="1"/>
    <col min="14596" max="14596" width="16.75" style="88" customWidth="1"/>
    <col min="14597" max="14844" width="9" style="88"/>
    <col min="14845" max="14845" width="1.625" style="88" customWidth="1"/>
    <col min="14846" max="14846" width="35" style="88" customWidth="1"/>
    <col min="14847" max="14850" width="13.25" style="88" customWidth="1"/>
    <col min="14851" max="14851" width="38.875" style="88" customWidth="1"/>
    <col min="14852" max="14852" width="16.75" style="88" customWidth="1"/>
    <col min="14853" max="15100" width="9" style="88"/>
    <col min="15101" max="15101" width="1.625" style="88" customWidth="1"/>
    <col min="15102" max="15102" width="35" style="88" customWidth="1"/>
    <col min="15103" max="15106" width="13.25" style="88" customWidth="1"/>
    <col min="15107" max="15107" width="38.875" style="88" customWidth="1"/>
    <col min="15108" max="15108" width="16.75" style="88" customWidth="1"/>
    <col min="15109" max="15356" width="9" style="88"/>
    <col min="15357" max="15357" width="1.625" style="88" customWidth="1"/>
    <col min="15358" max="15358" width="35" style="88" customWidth="1"/>
    <col min="15359" max="15362" width="13.25" style="88" customWidth="1"/>
    <col min="15363" max="15363" width="38.875" style="88" customWidth="1"/>
    <col min="15364" max="15364" width="16.75" style="88" customWidth="1"/>
    <col min="15365" max="15612" width="9" style="88"/>
    <col min="15613" max="15613" width="1.625" style="88" customWidth="1"/>
    <col min="15614" max="15614" width="35" style="88" customWidth="1"/>
    <col min="15615" max="15618" width="13.25" style="88" customWidth="1"/>
    <col min="15619" max="15619" width="38.875" style="88" customWidth="1"/>
    <col min="15620" max="15620" width="16.75" style="88" customWidth="1"/>
    <col min="15621" max="15868" width="9" style="88"/>
    <col min="15869" max="15869" width="1.625" style="88" customWidth="1"/>
    <col min="15870" max="15870" width="35" style="88" customWidth="1"/>
    <col min="15871" max="15874" width="13.25" style="88" customWidth="1"/>
    <col min="15875" max="15875" width="38.875" style="88" customWidth="1"/>
    <col min="15876" max="15876" width="16.75" style="88" customWidth="1"/>
    <col min="15877" max="16124" width="9" style="88"/>
    <col min="16125" max="16125" width="1.625" style="88" customWidth="1"/>
    <col min="16126" max="16126" width="35" style="88" customWidth="1"/>
    <col min="16127" max="16130" width="13.25" style="88" customWidth="1"/>
    <col min="16131" max="16131" width="38.875" style="88" customWidth="1"/>
    <col min="16132" max="16132" width="16.75" style="88" customWidth="1"/>
    <col min="16133" max="16384" width="9" style="88"/>
  </cols>
  <sheetData>
    <row r="1" spans="1:13" ht="20.25" customHeight="1">
      <c r="A1" s="240" t="s">
        <v>69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3" ht="17.25" customHeight="1">
      <c r="B2" s="89" t="s">
        <v>92</v>
      </c>
    </row>
    <row r="3" spans="1:13" ht="21.75" hidden="1" customHeight="1">
      <c r="B3" s="89" t="s">
        <v>15</v>
      </c>
    </row>
    <row r="4" spans="1:13" ht="15" customHeight="1">
      <c r="B4" s="89"/>
      <c r="H4" s="189"/>
      <c r="K4" s="189" t="s">
        <v>17</v>
      </c>
    </row>
    <row r="5" spans="1:13">
      <c r="B5" s="141" t="s">
        <v>16</v>
      </c>
      <c r="C5" s="235" t="s">
        <v>8</v>
      </c>
      <c r="D5" s="236"/>
      <c r="E5" s="237"/>
      <c r="F5" s="235" t="s">
        <v>9</v>
      </c>
      <c r="G5" s="236"/>
      <c r="H5" s="237"/>
      <c r="I5" s="238" t="s">
        <v>31</v>
      </c>
      <c r="J5" s="142" t="s">
        <v>31</v>
      </c>
      <c r="K5" s="238" t="s">
        <v>14</v>
      </c>
    </row>
    <row r="6" spans="1:13">
      <c r="B6" s="143"/>
      <c r="C6" s="144" t="s">
        <v>11</v>
      </c>
      <c r="D6" s="145" t="s">
        <v>10</v>
      </c>
      <c r="E6" s="144" t="s">
        <v>12</v>
      </c>
      <c r="F6" s="144" t="s">
        <v>11</v>
      </c>
      <c r="G6" s="145" t="s">
        <v>10</v>
      </c>
      <c r="H6" s="144" t="s">
        <v>12</v>
      </c>
      <c r="I6" s="239"/>
      <c r="J6" s="146" t="s">
        <v>32</v>
      </c>
      <c r="K6" s="239"/>
    </row>
    <row r="7" spans="1:13" s="123" customFormat="1">
      <c r="B7" s="113" t="s">
        <v>107</v>
      </c>
      <c r="C7" s="119"/>
      <c r="D7" s="120"/>
      <c r="E7" s="121">
        <f>SUM(E8:E15)</f>
        <v>10795.536899999999</v>
      </c>
      <c r="F7" s="119"/>
      <c r="G7" s="122"/>
      <c r="H7" s="121">
        <f>SUM(H8:H15)+H86</f>
        <v>44518.582640000001</v>
      </c>
      <c r="I7" s="121">
        <f t="shared" ref="I7" si="0">SUM(I8:I15)</f>
        <v>32933.14574</v>
      </c>
      <c r="J7" s="166">
        <f t="shared" ref="J7:J9" si="1">I7*100/E7</f>
        <v>305.06260174980275</v>
      </c>
      <c r="K7" s="172">
        <f>SUM(K8:K15)</f>
        <v>44518.582640000001</v>
      </c>
    </row>
    <row r="8" spans="1:13" s="123" customFormat="1">
      <c r="B8" s="97" t="s">
        <v>109</v>
      </c>
      <c r="C8" s="152"/>
      <c r="D8" s="153"/>
      <c r="E8" s="154">
        <f t="shared" ref="E8:E13" si="2">E17+E25+E34+E43+E52</f>
        <v>2158.7183</v>
      </c>
      <c r="F8" s="152"/>
      <c r="G8" s="155"/>
      <c r="H8" s="91">
        <f>H17+H25+H34+H43+H52</f>
        <v>5242.1236399999998</v>
      </c>
      <c r="I8" s="102">
        <f>+H8-E8</f>
        <v>3083.4053399999998</v>
      </c>
      <c r="J8" s="156">
        <f t="shared" si="1"/>
        <v>142.83500260316504</v>
      </c>
      <c r="K8" s="164">
        <f t="shared" ref="K8:K13" si="3">H17+H25+H34+H43+H52+H87</f>
        <v>5331.1236399999998</v>
      </c>
      <c r="L8" s="168"/>
      <c r="M8" s="168"/>
    </row>
    <row r="9" spans="1:13">
      <c r="B9" s="94" t="s">
        <v>93</v>
      </c>
      <c r="C9" s="90"/>
      <c r="D9" s="110"/>
      <c r="E9" s="91">
        <f t="shared" si="2"/>
        <v>3047.7933999999996</v>
      </c>
      <c r="F9" s="90"/>
      <c r="G9" s="105"/>
      <c r="H9" s="91">
        <f t="shared" ref="H9:H13" si="4">H18+H26+H35+H44+H53</f>
        <v>4790.6412999999993</v>
      </c>
      <c r="I9" s="102">
        <f>+H9-E9</f>
        <v>1742.8478999999998</v>
      </c>
      <c r="J9" s="92">
        <f t="shared" si="1"/>
        <v>57.183925262125712</v>
      </c>
      <c r="K9" s="103">
        <f t="shared" si="3"/>
        <v>4990.6412999999993</v>
      </c>
      <c r="L9" s="171"/>
    </row>
    <row r="10" spans="1:13">
      <c r="B10" s="94" t="s">
        <v>94</v>
      </c>
      <c r="C10" s="90"/>
      <c r="D10" s="110"/>
      <c r="E10" s="91">
        <f t="shared" si="2"/>
        <v>526.55109999999991</v>
      </c>
      <c r="F10" s="90"/>
      <c r="G10" s="105"/>
      <c r="H10" s="91">
        <f t="shared" si="4"/>
        <v>1125.7973999999999</v>
      </c>
      <c r="I10" s="102">
        <f t="shared" ref="I10:I14" si="5">+H10-E10</f>
        <v>599.24630000000002</v>
      </c>
      <c r="J10" s="92">
        <f>I10*100/E10</f>
        <v>113.80591551323322</v>
      </c>
      <c r="K10" s="103">
        <f t="shared" si="3"/>
        <v>1325.7973999999999</v>
      </c>
      <c r="L10" s="171"/>
    </row>
    <row r="11" spans="1:13">
      <c r="B11" s="94" t="s">
        <v>95</v>
      </c>
      <c r="C11" s="86"/>
      <c r="D11" s="111"/>
      <c r="E11" s="95">
        <f t="shared" si="2"/>
        <v>729.82799999999997</v>
      </c>
      <c r="F11" s="86"/>
      <c r="G11" s="106"/>
      <c r="H11" s="95">
        <f t="shared" si="4"/>
        <v>1283.3842999999999</v>
      </c>
      <c r="I11" s="102">
        <f t="shared" si="5"/>
        <v>553.55629999999996</v>
      </c>
      <c r="J11" s="96">
        <f t="shared" ref="J11:J15" si="6">I11*100/E11</f>
        <v>75.847501055043111</v>
      </c>
      <c r="K11" s="170">
        <f t="shared" si="3"/>
        <v>1324.2843</v>
      </c>
      <c r="L11" s="171"/>
      <c r="M11" s="151"/>
    </row>
    <row r="12" spans="1:13">
      <c r="B12" s="94" t="s">
        <v>96</v>
      </c>
      <c r="C12" s="86"/>
      <c r="D12" s="111"/>
      <c r="E12" s="95">
        <f t="shared" si="2"/>
        <v>2968.3825000000002</v>
      </c>
      <c r="F12" s="86"/>
      <c r="G12" s="106"/>
      <c r="H12" s="95">
        <f t="shared" si="4"/>
        <v>6150.5784999999996</v>
      </c>
      <c r="I12" s="102">
        <f t="shared" si="5"/>
        <v>3182.1959999999995</v>
      </c>
      <c r="J12" s="96">
        <f t="shared" si="6"/>
        <v>107.20303060673612</v>
      </c>
      <c r="K12" s="103">
        <f t="shared" si="3"/>
        <v>6400.5784999999996</v>
      </c>
      <c r="L12" s="171"/>
    </row>
    <row r="13" spans="1:13">
      <c r="B13" s="94" t="s">
        <v>97</v>
      </c>
      <c r="C13" s="86"/>
      <c r="D13" s="111"/>
      <c r="E13" s="95">
        <f t="shared" si="2"/>
        <v>770.38940000000002</v>
      </c>
      <c r="F13" s="86"/>
      <c r="G13" s="106"/>
      <c r="H13" s="95">
        <f t="shared" si="4"/>
        <v>1918.9554000000001</v>
      </c>
      <c r="I13" s="102">
        <f t="shared" si="5"/>
        <v>1148.566</v>
      </c>
      <c r="J13" s="96">
        <f t="shared" si="6"/>
        <v>149.08901913759456</v>
      </c>
      <c r="K13" s="150">
        <f t="shared" si="3"/>
        <v>1928.9554000000001</v>
      </c>
      <c r="L13" s="171"/>
      <c r="M13" s="151"/>
    </row>
    <row r="14" spans="1:13">
      <c r="B14" s="97" t="s">
        <v>98</v>
      </c>
      <c r="C14" s="86"/>
      <c r="D14" s="111"/>
      <c r="E14" s="95">
        <f>E49</f>
        <v>242</v>
      </c>
      <c r="F14" s="86"/>
      <c r="G14" s="106"/>
      <c r="H14" s="95">
        <f>H49</f>
        <v>10949.517500000002</v>
      </c>
      <c r="I14" s="102">
        <f t="shared" si="5"/>
        <v>10707.517500000002</v>
      </c>
      <c r="J14" s="96">
        <f t="shared" si="6"/>
        <v>4424.5940082644638</v>
      </c>
      <c r="K14" s="95">
        <v>10949.517500000002</v>
      </c>
      <c r="L14" s="151"/>
      <c r="M14" s="158"/>
    </row>
    <row r="15" spans="1:13">
      <c r="B15" s="97" t="s">
        <v>106</v>
      </c>
      <c r="C15" s="86"/>
      <c r="D15" s="111"/>
      <c r="E15" s="95">
        <f>E50+E59</f>
        <v>351.87419999999997</v>
      </c>
      <c r="F15" s="86"/>
      <c r="G15" s="106"/>
      <c r="H15" s="95">
        <f>H50+H59</f>
        <v>12267.684599999999</v>
      </c>
      <c r="I15" s="102">
        <f>+H15-E15</f>
        <v>11915.810399999998</v>
      </c>
      <c r="J15" s="96">
        <f t="shared" si="6"/>
        <v>3386.3836564317585</v>
      </c>
      <c r="K15" s="95">
        <v>12267.684599999999</v>
      </c>
      <c r="M15" s="151"/>
    </row>
    <row r="16" spans="1:13" s="123" customFormat="1">
      <c r="B16" s="112" t="s">
        <v>33</v>
      </c>
      <c r="C16" s="124"/>
      <c r="D16" s="125">
        <f>SUM(D18:D23)</f>
        <v>2911</v>
      </c>
      <c r="E16" s="125">
        <f>SUM(E17:E23)</f>
        <v>2766.5808999999999</v>
      </c>
      <c r="F16" s="124"/>
      <c r="G16" s="125">
        <f>SUM(G18:G23)</f>
        <v>6337</v>
      </c>
      <c r="H16" s="125">
        <f>SUM(H17:H22)</f>
        <v>3158.35014</v>
      </c>
      <c r="I16" s="125">
        <f>H16-E16</f>
        <v>391.76924000000008</v>
      </c>
      <c r="J16" s="126">
        <f>I16*100/E16</f>
        <v>14.160772959865373</v>
      </c>
      <c r="K16" s="160"/>
      <c r="L16" s="168"/>
    </row>
    <row r="17" spans="2:12">
      <c r="B17" s="97" t="s">
        <v>109</v>
      </c>
      <c r="C17" s="90"/>
      <c r="D17" s="110"/>
      <c r="E17" s="91">
        <v>809.41070000000002</v>
      </c>
      <c r="F17" s="90"/>
      <c r="G17" s="105"/>
      <c r="H17" s="91">
        <v>1075.59284</v>
      </c>
      <c r="I17" s="92">
        <f>+H17-E17</f>
        <v>266.18214</v>
      </c>
      <c r="J17" s="92">
        <f>I17*100/E17</f>
        <v>32.885918113017283</v>
      </c>
      <c r="K17" s="102"/>
      <c r="L17" s="169"/>
    </row>
    <row r="18" spans="2:12">
      <c r="B18" s="94" t="s">
        <v>93</v>
      </c>
      <c r="C18" s="90" t="s">
        <v>105</v>
      </c>
      <c r="D18" s="110">
        <v>2311</v>
      </c>
      <c r="E18" s="91">
        <v>590.07759999999996</v>
      </c>
      <c r="F18" s="90" t="s">
        <v>105</v>
      </c>
      <c r="G18" s="105">
        <v>2309</v>
      </c>
      <c r="H18" s="91">
        <v>631.06569999999999</v>
      </c>
      <c r="I18" s="102">
        <f>+H18-E18</f>
        <v>40.988100000000031</v>
      </c>
      <c r="J18" s="92">
        <f>I18*100/E18</f>
        <v>6.9462219884300023</v>
      </c>
      <c r="K18" s="96"/>
    </row>
    <row r="19" spans="2:12">
      <c r="B19" s="94" t="s">
        <v>94</v>
      </c>
      <c r="C19" s="90"/>
      <c r="D19" s="110"/>
      <c r="E19" s="91">
        <v>105.45780000000001</v>
      </c>
      <c r="F19" s="90"/>
      <c r="G19" s="105"/>
      <c r="H19" s="91">
        <v>125.0373</v>
      </c>
      <c r="I19" s="102">
        <f t="shared" ref="I19:I22" si="7">+H19-E19</f>
        <v>19.579499999999996</v>
      </c>
      <c r="J19" s="92">
        <f t="shared" ref="J19:J82" si="8">I19*100/E19</f>
        <v>18.566194250211929</v>
      </c>
      <c r="K19" s="103"/>
    </row>
    <row r="20" spans="2:12">
      <c r="B20" s="94" t="s">
        <v>95</v>
      </c>
      <c r="C20" s="147" t="s">
        <v>105</v>
      </c>
      <c r="D20" s="111">
        <v>600</v>
      </c>
      <c r="E20" s="95">
        <v>167.19899999999998</v>
      </c>
      <c r="F20" s="147" t="s">
        <v>105</v>
      </c>
      <c r="G20" s="106">
        <v>725</v>
      </c>
      <c r="H20" s="95">
        <v>211.45660000000001</v>
      </c>
      <c r="I20" s="102">
        <f t="shared" si="7"/>
        <v>44.257600000000025</v>
      </c>
      <c r="J20" s="96">
        <f t="shared" si="8"/>
        <v>26.470014772815642</v>
      </c>
      <c r="K20" s="103"/>
    </row>
    <row r="21" spans="2:12">
      <c r="B21" s="94" t="s">
        <v>96</v>
      </c>
      <c r="C21" s="86"/>
      <c r="D21" s="111"/>
      <c r="E21" s="95">
        <v>837.1096</v>
      </c>
      <c r="F21" s="90" t="s">
        <v>105</v>
      </c>
      <c r="G21" s="106">
        <v>3303</v>
      </c>
      <c r="H21" s="95">
        <v>846.7242</v>
      </c>
      <c r="I21" s="102">
        <f t="shared" si="7"/>
        <v>9.6145999999999958</v>
      </c>
      <c r="J21" s="96">
        <f t="shared" si="8"/>
        <v>1.1485473347814905</v>
      </c>
      <c r="K21" s="167"/>
    </row>
    <row r="22" spans="2:12">
      <c r="B22" s="94" t="s">
        <v>97</v>
      </c>
      <c r="C22" s="86"/>
      <c r="D22" s="111"/>
      <c r="E22" s="95">
        <v>257.32619999999997</v>
      </c>
      <c r="F22" s="90"/>
      <c r="G22" s="106"/>
      <c r="H22" s="95">
        <v>268.4735</v>
      </c>
      <c r="I22" s="102">
        <f t="shared" si="7"/>
        <v>11.14730000000003</v>
      </c>
      <c r="J22" s="96">
        <f t="shared" si="8"/>
        <v>4.3319724147793854</v>
      </c>
      <c r="K22" s="93"/>
    </row>
    <row r="23" spans="2:12" hidden="1">
      <c r="B23" s="97" t="s">
        <v>106</v>
      </c>
      <c r="C23" s="86"/>
      <c r="D23" s="111"/>
      <c r="E23" s="95"/>
      <c r="F23" s="86"/>
      <c r="G23" s="106"/>
      <c r="H23" s="95"/>
      <c r="I23" s="96"/>
      <c r="J23" s="96" t="e">
        <f t="shared" si="8"/>
        <v>#DIV/0!</v>
      </c>
      <c r="K23" s="93"/>
    </row>
    <row r="24" spans="2:12" s="123" customFormat="1">
      <c r="B24" s="112" t="s">
        <v>34</v>
      </c>
      <c r="C24" s="124"/>
      <c r="D24" s="128"/>
      <c r="E24" s="161">
        <f>SUM(E25:E32)</f>
        <v>3567.7817</v>
      </c>
      <c r="F24" s="124"/>
      <c r="G24" s="129"/>
      <c r="H24" s="161">
        <f>SUM(H25:H32)</f>
        <v>7232.1165999999994</v>
      </c>
      <c r="I24" s="161">
        <f>H24-E24</f>
        <v>3664.3348999999994</v>
      </c>
      <c r="J24" s="126">
        <f t="shared" si="8"/>
        <v>102.70625301990869</v>
      </c>
      <c r="K24" s="127"/>
    </row>
    <row r="25" spans="2:12" s="123" customFormat="1">
      <c r="B25" s="97" t="s">
        <v>109</v>
      </c>
      <c r="C25" s="152"/>
      <c r="D25" s="153"/>
      <c r="E25" s="91">
        <v>730.6558</v>
      </c>
      <c r="F25" s="152"/>
      <c r="G25" s="155"/>
      <c r="H25" s="91">
        <v>1197.9214999999999</v>
      </c>
      <c r="I25" s="92">
        <f>+H25-E25</f>
        <v>467.26569999999992</v>
      </c>
      <c r="J25" s="92">
        <f>I25*100/E25</f>
        <v>63.951548731974746</v>
      </c>
      <c r="K25" s="157"/>
    </row>
    <row r="26" spans="2:12">
      <c r="B26" s="94" t="s">
        <v>93</v>
      </c>
      <c r="C26" s="90"/>
      <c r="D26" s="110"/>
      <c r="E26" s="91">
        <v>901.5163</v>
      </c>
      <c r="F26" s="90"/>
      <c r="G26" s="105"/>
      <c r="H26" s="91">
        <v>1323.1166000000001</v>
      </c>
      <c r="I26" s="102">
        <f t="shared" ref="I26:I30" si="9">+H26-E26</f>
        <v>421.60030000000006</v>
      </c>
      <c r="J26" s="92">
        <f t="shared" si="8"/>
        <v>46.765687985896655</v>
      </c>
      <c r="K26" s="93"/>
    </row>
    <row r="27" spans="2:12">
      <c r="B27" s="94" t="s">
        <v>94</v>
      </c>
      <c r="C27" s="90"/>
      <c r="D27" s="110"/>
      <c r="E27" s="91">
        <v>221.4528</v>
      </c>
      <c r="F27" s="90"/>
      <c r="G27" s="105"/>
      <c r="H27" s="91">
        <v>693.28409999999997</v>
      </c>
      <c r="I27" s="102">
        <f t="shared" si="9"/>
        <v>471.83129999999994</v>
      </c>
      <c r="J27" s="92">
        <f t="shared" si="8"/>
        <v>213.0617901421883</v>
      </c>
      <c r="K27" s="93"/>
    </row>
    <row r="28" spans="2:12">
      <c r="B28" s="94" t="s">
        <v>95</v>
      </c>
      <c r="C28" s="86"/>
      <c r="D28" s="111"/>
      <c r="E28" s="95">
        <v>397.29910000000007</v>
      </c>
      <c r="F28" s="86"/>
      <c r="G28" s="106"/>
      <c r="H28" s="95">
        <v>682.58680000000004</v>
      </c>
      <c r="I28" s="102">
        <f t="shared" si="9"/>
        <v>285.28769999999997</v>
      </c>
      <c r="J28" s="96">
        <f t="shared" si="8"/>
        <v>71.806782346096412</v>
      </c>
      <c r="K28" s="93"/>
    </row>
    <row r="29" spans="2:12">
      <c r="B29" s="94" t="s">
        <v>96</v>
      </c>
      <c r="C29" s="86"/>
      <c r="D29" s="111"/>
      <c r="E29" s="95">
        <v>1009.8754</v>
      </c>
      <c r="F29" s="86"/>
      <c r="G29" s="106"/>
      <c r="H29" s="95">
        <v>2701.0414999999998</v>
      </c>
      <c r="I29" s="102">
        <f t="shared" si="9"/>
        <v>1691.1660999999999</v>
      </c>
      <c r="J29" s="96">
        <f t="shared" si="8"/>
        <v>167.46284739681747</v>
      </c>
      <c r="K29" s="93"/>
    </row>
    <row r="30" spans="2:12">
      <c r="B30" s="94" t="s">
        <v>97</v>
      </c>
      <c r="C30" s="86"/>
      <c r="D30" s="111"/>
      <c r="E30" s="95">
        <v>306.98230000000001</v>
      </c>
      <c r="F30" s="86"/>
      <c r="G30" s="106"/>
      <c r="H30" s="95">
        <v>634.16610000000003</v>
      </c>
      <c r="I30" s="102">
        <f t="shared" si="9"/>
        <v>327.18380000000002</v>
      </c>
      <c r="J30" s="96">
        <f t="shared" si="8"/>
        <v>106.58067256646393</v>
      </c>
      <c r="K30" s="93"/>
    </row>
    <row r="31" spans="2:12" hidden="1">
      <c r="B31" s="97" t="s">
        <v>98</v>
      </c>
      <c r="C31" s="86"/>
      <c r="D31" s="111"/>
      <c r="E31" s="95"/>
      <c r="F31" s="86"/>
      <c r="G31" s="106"/>
      <c r="H31" s="95"/>
      <c r="I31" s="96"/>
      <c r="J31" s="96" t="e">
        <f t="shared" si="8"/>
        <v>#DIV/0!</v>
      </c>
      <c r="K31" s="93"/>
    </row>
    <row r="32" spans="2:12" hidden="1">
      <c r="B32" s="97" t="s">
        <v>106</v>
      </c>
      <c r="C32" s="86"/>
      <c r="D32" s="111"/>
      <c r="E32" s="95"/>
      <c r="F32" s="86"/>
      <c r="G32" s="106"/>
      <c r="H32" s="95"/>
      <c r="I32" s="96"/>
      <c r="J32" s="96" t="e">
        <f t="shared" si="8"/>
        <v>#DIV/0!</v>
      </c>
      <c r="K32" s="93"/>
    </row>
    <row r="33" spans="2:11" s="123" customFormat="1">
      <c r="B33" s="112" t="s">
        <v>108</v>
      </c>
      <c r="C33" s="124"/>
      <c r="D33" s="128"/>
      <c r="E33" s="125">
        <f>SUM(E34:E41)</f>
        <v>962.78390000000013</v>
      </c>
      <c r="F33" s="124"/>
      <c r="G33" s="125">
        <f t="shared" ref="G33" si="10">SUM(G35:G41)</f>
        <v>0</v>
      </c>
      <c r="H33" s="125">
        <f>SUM(H34:H41)</f>
        <v>5669.1436000000003</v>
      </c>
      <c r="I33" s="161">
        <f>H33-E33</f>
        <v>4706.3597</v>
      </c>
      <c r="J33" s="126">
        <f t="shared" si="8"/>
        <v>488.82825107482574</v>
      </c>
      <c r="K33" s="127"/>
    </row>
    <row r="34" spans="2:11">
      <c r="B34" s="97" t="s">
        <v>109</v>
      </c>
      <c r="C34" s="90"/>
      <c r="D34" s="110"/>
      <c r="E34" s="91">
        <v>251.65629999999999</v>
      </c>
      <c r="F34" s="90"/>
      <c r="G34" s="105"/>
      <c r="H34" s="91">
        <v>2465.4405999999999</v>
      </c>
      <c r="I34" s="102">
        <f t="shared" ref="I34:I39" si="11">+H34-E34</f>
        <v>2213.7842999999998</v>
      </c>
      <c r="J34" s="92">
        <f t="shared" si="8"/>
        <v>879.68562678542128</v>
      </c>
      <c r="K34" s="91"/>
    </row>
    <row r="35" spans="2:11">
      <c r="B35" s="94" t="s">
        <v>93</v>
      </c>
      <c r="C35" s="90"/>
      <c r="D35" s="110"/>
      <c r="E35" s="91">
        <v>474.81270000000001</v>
      </c>
      <c r="F35" s="90"/>
      <c r="G35" s="105"/>
      <c r="H35" s="91">
        <v>1094.9024999999999</v>
      </c>
      <c r="I35" s="102">
        <f t="shared" si="11"/>
        <v>620.08979999999997</v>
      </c>
      <c r="J35" s="92">
        <f t="shared" si="8"/>
        <v>130.59671740035597</v>
      </c>
      <c r="K35" s="93"/>
    </row>
    <row r="36" spans="2:11">
      <c r="B36" s="94" t="s">
        <v>94</v>
      </c>
      <c r="C36" s="90"/>
      <c r="D36" s="110"/>
      <c r="E36" s="91">
        <v>10.823700000000001</v>
      </c>
      <c r="F36" s="90"/>
      <c r="G36" s="105"/>
      <c r="H36" s="91">
        <v>87.765000000000001</v>
      </c>
      <c r="I36" s="102">
        <f t="shared" si="11"/>
        <v>76.941299999999998</v>
      </c>
      <c r="J36" s="92">
        <f t="shared" si="8"/>
        <v>710.85950275783694</v>
      </c>
      <c r="K36" s="103"/>
    </row>
    <row r="37" spans="2:11">
      <c r="B37" s="94" t="s">
        <v>95</v>
      </c>
      <c r="C37" s="86"/>
      <c r="D37" s="111"/>
      <c r="E37" s="95">
        <v>21.937600000000003</v>
      </c>
      <c r="F37" s="86"/>
      <c r="G37" s="106"/>
      <c r="H37" s="95">
        <v>123.6948</v>
      </c>
      <c r="I37" s="102">
        <f t="shared" si="11"/>
        <v>101.7572</v>
      </c>
      <c r="J37" s="96">
        <f t="shared" si="8"/>
        <v>463.8483699219604</v>
      </c>
      <c r="K37" s="93"/>
    </row>
    <row r="38" spans="2:11">
      <c r="B38" s="94" t="s">
        <v>96</v>
      </c>
      <c r="C38" s="86"/>
      <c r="D38" s="111"/>
      <c r="E38" s="95">
        <v>160.76440000000002</v>
      </c>
      <c r="F38" s="86"/>
      <c r="G38" s="106"/>
      <c r="H38" s="95">
        <v>1537.723</v>
      </c>
      <c r="I38" s="102">
        <f t="shared" si="11"/>
        <v>1376.9585999999999</v>
      </c>
      <c r="J38" s="96">
        <f t="shared" si="8"/>
        <v>856.50716203338527</v>
      </c>
      <c r="K38" s="93"/>
    </row>
    <row r="39" spans="2:11">
      <c r="B39" s="94" t="s">
        <v>97</v>
      </c>
      <c r="C39" s="86"/>
      <c r="D39" s="111"/>
      <c r="E39" s="95">
        <v>42.789200000000001</v>
      </c>
      <c r="F39" s="86"/>
      <c r="G39" s="106"/>
      <c r="H39" s="95">
        <v>359.61770000000001</v>
      </c>
      <c r="I39" s="102">
        <f t="shared" si="11"/>
        <v>316.82850000000002</v>
      </c>
      <c r="J39" s="96">
        <f t="shared" si="8"/>
        <v>740.4403447598927</v>
      </c>
      <c r="K39" s="93"/>
    </row>
    <row r="40" spans="2:11" hidden="1">
      <c r="B40" s="97" t="s">
        <v>98</v>
      </c>
      <c r="C40" s="86"/>
      <c r="D40" s="111"/>
      <c r="E40" s="95"/>
      <c r="F40" s="86"/>
      <c r="G40" s="106"/>
      <c r="H40" s="95"/>
      <c r="I40" s="96"/>
      <c r="J40" s="96" t="e">
        <f t="shared" si="8"/>
        <v>#DIV/0!</v>
      </c>
      <c r="K40" s="93"/>
    </row>
    <row r="41" spans="2:11" hidden="1">
      <c r="B41" s="97" t="s">
        <v>106</v>
      </c>
      <c r="C41" s="86"/>
      <c r="D41" s="111"/>
      <c r="E41" s="95"/>
      <c r="F41" s="86"/>
      <c r="G41" s="106"/>
      <c r="H41" s="95"/>
      <c r="I41" s="96"/>
      <c r="J41" s="96" t="e">
        <f t="shared" si="8"/>
        <v>#DIV/0!</v>
      </c>
      <c r="K41" s="93"/>
    </row>
    <row r="42" spans="2:11" s="123" customFormat="1">
      <c r="B42" s="112" t="s">
        <v>36</v>
      </c>
      <c r="C42" s="124"/>
      <c r="D42" s="128"/>
      <c r="E42" s="125">
        <f>SUM(E43:E50)</f>
        <v>2832.8139999999999</v>
      </c>
      <c r="F42" s="124"/>
      <c r="G42" s="129"/>
      <c r="H42" s="125">
        <f>SUM(H43:H50)</f>
        <v>26940.4899</v>
      </c>
      <c r="I42" s="161">
        <f>H42-E42</f>
        <v>24107.675900000002</v>
      </c>
      <c r="J42" s="126">
        <f t="shared" si="8"/>
        <v>851.01513548012701</v>
      </c>
      <c r="K42" s="127"/>
    </row>
    <row r="43" spans="2:11">
      <c r="B43" s="97" t="s">
        <v>109</v>
      </c>
      <c r="C43" s="90"/>
      <c r="D43" s="110"/>
      <c r="E43" s="91">
        <v>218.191</v>
      </c>
      <c r="F43" s="90"/>
      <c r="G43" s="105"/>
      <c r="H43" s="91">
        <v>306.608</v>
      </c>
      <c r="I43" s="92">
        <f t="shared" ref="I43:I50" si="12">+H43-E43</f>
        <v>88.417000000000002</v>
      </c>
      <c r="J43" s="92">
        <f t="shared" si="8"/>
        <v>40.522753000811221</v>
      </c>
      <c r="K43" s="165"/>
    </row>
    <row r="44" spans="2:11">
      <c r="B44" s="94" t="s">
        <v>93</v>
      </c>
      <c r="C44" s="90"/>
      <c r="D44" s="110"/>
      <c r="E44" s="91">
        <v>962.2177999999999</v>
      </c>
      <c r="F44" s="90"/>
      <c r="G44" s="105"/>
      <c r="H44" s="91">
        <v>1610.17</v>
      </c>
      <c r="I44" s="102">
        <f t="shared" si="12"/>
        <v>647.95220000000018</v>
      </c>
      <c r="J44" s="92">
        <f t="shared" si="8"/>
        <v>67.339452668616218</v>
      </c>
      <c r="K44" s="93"/>
    </row>
    <row r="45" spans="2:11">
      <c r="B45" s="94" t="s">
        <v>94</v>
      </c>
      <c r="C45" s="90"/>
      <c r="D45" s="110"/>
      <c r="E45" s="91">
        <v>73.316800000000001</v>
      </c>
      <c r="F45" s="90"/>
      <c r="G45" s="105"/>
      <c r="H45" s="91">
        <v>196.756</v>
      </c>
      <c r="I45" s="102">
        <f t="shared" si="12"/>
        <v>123.4392</v>
      </c>
      <c r="J45" s="92">
        <f t="shared" si="8"/>
        <v>168.36414027889924</v>
      </c>
      <c r="K45" s="93"/>
    </row>
    <row r="46" spans="2:11">
      <c r="B46" s="94" t="s">
        <v>95</v>
      </c>
      <c r="C46" s="86"/>
      <c r="D46" s="111"/>
      <c r="E46" s="95">
        <v>113.92869999999999</v>
      </c>
      <c r="F46" s="86"/>
      <c r="G46" s="106"/>
      <c r="H46" s="95">
        <v>192.6617</v>
      </c>
      <c r="I46" s="102">
        <f t="shared" si="12"/>
        <v>78.733000000000004</v>
      </c>
      <c r="J46" s="96">
        <f t="shared" si="8"/>
        <v>69.107257433816073</v>
      </c>
      <c r="K46" s="93"/>
    </row>
    <row r="47" spans="2:11">
      <c r="B47" s="94" t="s">
        <v>96</v>
      </c>
      <c r="C47" s="86"/>
      <c r="D47" s="111"/>
      <c r="E47" s="95">
        <v>833.59250000000009</v>
      </c>
      <c r="F47" s="86"/>
      <c r="G47" s="106"/>
      <c r="H47" s="95">
        <v>1014.4171</v>
      </c>
      <c r="I47" s="102">
        <f t="shared" si="12"/>
        <v>180.82459999999992</v>
      </c>
      <c r="J47" s="96">
        <f t="shared" si="8"/>
        <v>21.692205724019818</v>
      </c>
      <c r="K47" s="93"/>
    </row>
    <row r="48" spans="2:11">
      <c r="B48" s="94" t="s">
        <v>97</v>
      </c>
      <c r="C48" s="86"/>
      <c r="D48" s="111"/>
      <c r="E48" s="95">
        <v>104.893</v>
      </c>
      <c r="F48" s="86"/>
      <c r="G48" s="106"/>
      <c r="H48" s="95">
        <v>503.47500000000002</v>
      </c>
      <c r="I48" s="102">
        <f t="shared" si="12"/>
        <v>398.58199999999999</v>
      </c>
      <c r="J48" s="96">
        <f t="shared" si="8"/>
        <v>379.98913178191106</v>
      </c>
      <c r="K48" s="93"/>
    </row>
    <row r="49" spans="2:12">
      <c r="B49" s="97" t="s">
        <v>98</v>
      </c>
      <c r="C49" s="86"/>
      <c r="D49" s="111"/>
      <c r="E49" s="95">
        <v>242</v>
      </c>
      <c r="F49" s="86"/>
      <c r="G49" s="106"/>
      <c r="H49" s="95">
        <v>10949.517500000002</v>
      </c>
      <c r="I49" s="102">
        <f t="shared" si="12"/>
        <v>10707.517500000002</v>
      </c>
      <c r="J49" s="96">
        <f t="shared" si="8"/>
        <v>4424.5940082644638</v>
      </c>
      <c r="K49" s="93"/>
    </row>
    <row r="50" spans="2:12">
      <c r="B50" s="97" t="s">
        <v>106</v>
      </c>
      <c r="C50" s="86"/>
      <c r="D50" s="111"/>
      <c r="E50" s="95">
        <v>284.67419999999998</v>
      </c>
      <c r="F50" s="86"/>
      <c r="G50" s="106"/>
      <c r="H50" s="95">
        <v>12166.884599999999</v>
      </c>
      <c r="I50" s="102">
        <f t="shared" si="12"/>
        <v>11882.2104</v>
      </c>
      <c r="J50" s="96">
        <f t="shared" si="8"/>
        <v>4173.968136206232</v>
      </c>
      <c r="K50" s="93"/>
    </row>
    <row r="51" spans="2:12" s="123" customFormat="1">
      <c r="B51" s="112" t="s">
        <v>41</v>
      </c>
      <c r="C51" s="124"/>
      <c r="D51" s="128"/>
      <c r="E51" s="125">
        <f>SUM(E52:E59)</f>
        <v>665.57640000000004</v>
      </c>
      <c r="F51" s="124"/>
      <c r="G51" s="129"/>
      <c r="H51" s="125">
        <f>SUM(H52:H59)</f>
        <v>728.58240000000001</v>
      </c>
      <c r="I51" s="161">
        <f>H51-E51</f>
        <v>63.005999999999972</v>
      </c>
      <c r="J51" s="126">
        <f t="shared" si="8"/>
        <v>9.4663813200107398</v>
      </c>
      <c r="K51" s="127"/>
    </row>
    <row r="52" spans="2:12">
      <c r="B52" s="97" t="s">
        <v>109</v>
      </c>
      <c r="C52" s="90"/>
      <c r="D52" s="110"/>
      <c r="E52" s="91">
        <v>148.80449999999999</v>
      </c>
      <c r="F52" s="90"/>
      <c r="G52" s="105"/>
      <c r="H52" s="91">
        <v>196.5607</v>
      </c>
      <c r="I52" s="92">
        <f t="shared" ref="I52:I59" si="13">+H52-E52</f>
        <v>47.756200000000007</v>
      </c>
      <c r="J52" s="92">
        <f t="shared" si="8"/>
        <v>32.093249868115556</v>
      </c>
      <c r="K52" s="165"/>
    </row>
    <row r="53" spans="2:12">
      <c r="B53" s="94" t="s">
        <v>93</v>
      </c>
      <c r="C53" s="90"/>
      <c r="D53" s="110"/>
      <c r="E53" s="91">
        <v>119.169</v>
      </c>
      <c r="F53" s="90"/>
      <c r="G53" s="105"/>
      <c r="H53" s="91">
        <v>131.38650000000001</v>
      </c>
      <c r="I53" s="102">
        <f t="shared" si="13"/>
        <v>12.217500000000015</v>
      </c>
      <c r="J53" s="92">
        <f t="shared" si="8"/>
        <v>10.252246809153402</v>
      </c>
      <c r="K53" s="93"/>
    </row>
    <row r="54" spans="2:12">
      <c r="B54" s="94" t="s">
        <v>94</v>
      </c>
      <c r="C54" s="90"/>
      <c r="D54" s="110"/>
      <c r="E54" s="91">
        <v>115.5</v>
      </c>
      <c r="F54" s="90"/>
      <c r="G54" s="105"/>
      <c r="H54" s="91">
        <v>22.954999999999998</v>
      </c>
      <c r="I54" s="102">
        <f t="shared" si="13"/>
        <v>-92.545000000000002</v>
      </c>
      <c r="J54" s="92">
        <f t="shared" si="8"/>
        <v>-80.125541125541119</v>
      </c>
      <c r="K54" s="93"/>
    </row>
    <row r="55" spans="2:12">
      <c r="B55" s="94" t="s">
        <v>95</v>
      </c>
      <c r="C55" s="86"/>
      <c r="D55" s="111"/>
      <c r="E55" s="95">
        <v>29.4636</v>
      </c>
      <c r="F55" s="86"/>
      <c r="G55" s="106"/>
      <c r="H55" s="95">
        <v>72.984399999999994</v>
      </c>
      <c r="I55" s="102">
        <f t="shared" si="13"/>
        <v>43.520799999999994</v>
      </c>
      <c r="J55" s="96">
        <f t="shared" si="8"/>
        <v>147.71039519950037</v>
      </c>
      <c r="K55" s="93"/>
    </row>
    <row r="56" spans="2:12">
      <c r="B56" s="94" t="s">
        <v>96</v>
      </c>
      <c r="C56" s="86"/>
      <c r="D56" s="111"/>
      <c r="E56" s="95">
        <v>127.0406</v>
      </c>
      <c r="F56" s="86"/>
      <c r="G56" s="106"/>
      <c r="H56" s="95">
        <v>50.672699999999999</v>
      </c>
      <c r="I56" s="102">
        <f t="shared" si="13"/>
        <v>-76.367899999999992</v>
      </c>
      <c r="J56" s="96">
        <f t="shared" si="8"/>
        <v>-60.112987501633327</v>
      </c>
      <c r="K56" s="93"/>
    </row>
    <row r="57" spans="2:12">
      <c r="B57" s="94" t="s">
        <v>97</v>
      </c>
      <c r="C57" s="86"/>
      <c r="D57" s="111"/>
      <c r="E57" s="95">
        <v>58.398699999999998</v>
      </c>
      <c r="F57" s="86"/>
      <c r="G57" s="106"/>
      <c r="H57" s="95">
        <v>153.22309999999999</v>
      </c>
      <c r="I57" s="102">
        <f t="shared" si="13"/>
        <v>94.824399999999997</v>
      </c>
      <c r="J57" s="96">
        <f t="shared" si="8"/>
        <v>162.37416243854744</v>
      </c>
      <c r="K57" s="93"/>
    </row>
    <row r="58" spans="2:12" hidden="1">
      <c r="B58" s="97" t="s">
        <v>98</v>
      </c>
      <c r="C58" s="86"/>
      <c r="D58" s="111"/>
      <c r="E58" s="95"/>
      <c r="F58" s="86"/>
      <c r="G58" s="106"/>
      <c r="H58" s="95"/>
      <c r="I58" s="102">
        <f t="shared" si="13"/>
        <v>0</v>
      </c>
      <c r="J58" s="96" t="e">
        <f t="shared" si="8"/>
        <v>#DIV/0!</v>
      </c>
      <c r="K58" s="93"/>
    </row>
    <row r="59" spans="2:12" ht="19.5" thickBot="1">
      <c r="B59" s="97" t="s">
        <v>106</v>
      </c>
      <c r="C59" s="86"/>
      <c r="D59" s="111"/>
      <c r="E59" s="95">
        <v>67.2</v>
      </c>
      <c r="F59" s="86"/>
      <c r="G59" s="106"/>
      <c r="H59" s="95">
        <v>100.8</v>
      </c>
      <c r="I59" s="102">
        <f t="shared" si="13"/>
        <v>33.599999999999994</v>
      </c>
      <c r="J59" s="96">
        <f t="shared" si="8"/>
        <v>49.999999999999993</v>
      </c>
      <c r="K59" s="93"/>
    </row>
    <row r="60" spans="2:12" s="123" customFormat="1" ht="19.5" thickTop="1">
      <c r="B60" s="114" t="s">
        <v>70</v>
      </c>
      <c r="C60" s="130"/>
      <c r="D60" s="131"/>
      <c r="E60" s="132">
        <f>SUM(E62:E67)</f>
        <v>1974.7323999999999</v>
      </c>
      <c r="F60" s="130"/>
      <c r="G60" s="138">
        <f>SUM(G62:G67)</f>
        <v>7630</v>
      </c>
      <c r="H60" s="132">
        <f>SUM(H61:H67)</f>
        <v>3334.7624999999998</v>
      </c>
      <c r="I60" s="136">
        <f>H60-E60</f>
        <v>1360.0300999999999</v>
      </c>
      <c r="J60" s="163">
        <f t="shared" si="8"/>
        <v>68.871615212268765</v>
      </c>
      <c r="K60" s="133"/>
      <c r="L60" s="168"/>
    </row>
    <row r="61" spans="2:12" s="123" customFormat="1">
      <c r="B61" s="97" t="s">
        <v>109</v>
      </c>
      <c r="C61" s="152"/>
      <c r="D61" s="153"/>
      <c r="E61" s="154">
        <v>809.41070000000002</v>
      </c>
      <c r="F61" s="152"/>
      <c r="G61" s="155"/>
      <c r="H61" s="154">
        <v>1075.5927999999999</v>
      </c>
      <c r="I61" s="156">
        <f>H61-E61</f>
        <v>266.18209999999988</v>
      </c>
      <c r="J61" s="156">
        <f t="shared" si="8"/>
        <v>32.885913171150307</v>
      </c>
      <c r="K61" s="164"/>
    </row>
    <row r="62" spans="2:12">
      <c r="B62" s="94" t="s">
        <v>93</v>
      </c>
      <c r="C62" s="90"/>
      <c r="D62" s="110">
        <v>2311</v>
      </c>
      <c r="E62" s="91">
        <v>590.07759999999996</v>
      </c>
      <c r="F62" s="147" t="s">
        <v>105</v>
      </c>
      <c r="G62" s="105">
        <v>2309</v>
      </c>
      <c r="H62" s="91">
        <v>647.91329999999994</v>
      </c>
      <c r="I62" s="102">
        <f>H62-E62</f>
        <v>57.835699999999974</v>
      </c>
      <c r="J62" s="92">
        <f t="shared" si="8"/>
        <v>9.8013718873585418</v>
      </c>
      <c r="K62" s="103"/>
    </row>
    <row r="63" spans="2:12">
      <c r="B63" s="94" t="s">
        <v>94</v>
      </c>
      <c r="C63" s="90" t="s">
        <v>105</v>
      </c>
      <c r="D63" s="110">
        <v>170</v>
      </c>
      <c r="E63" s="91">
        <v>103.29109999999999</v>
      </c>
      <c r="F63" s="147"/>
      <c r="G63" s="105"/>
      <c r="H63" s="91">
        <v>125.0373</v>
      </c>
      <c r="I63" s="102">
        <f t="shared" ref="I63:I67" si="14">H63-E63</f>
        <v>21.746200000000016</v>
      </c>
      <c r="J63" s="92">
        <f t="shared" si="8"/>
        <v>21.053314370744449</v>
      </c>
      <c r="K63" s="103"/>
    </row>
    <row r="64" spans="2:12">
      <c r="B64" s="94" t="s">
        <v>95</v>
      </c>
      <c r="C64" s="90" t="s">
        <v>105</v>
      </c>
      <c r="D64" s="110">
        <v>600</v>
      </c>
      <c r="E64" s="91">
        <v>171.00380000000001</v>
      </c>
      <c r="F64" s="147" t="s">
        <v>105</v>
      </c>
      <c r="G64" s="105">
        <v>725</v>
      </c>
      <c r="H64" s="91">
        <v>214.86789999999999</v>
      </c>
      <c r="I64" s="102">
        <f t="shared" si="14"/>
        <v>43.864099999999979</v>
      </c>
      <c r="J64" s="96">
        <f t="shared" si="8"/>
        <v>25.650950446715207</v>
      </c>
      <c r="K64" s="103"/>
    </row>
    <row r="65" spans="2:11">
      <c r="B65" s="94" t="s">
        <v>96</v>
      </c>
      <c r="C65" s="147" t="s">
        <v>105</v>
      </c>
      <c r="D65" s="111">
        <v>3482</v>
      </c>
      <c r="E65" s="95">
        <v>848.50609999999995</v>
      </c>
      <c r="F65" s="147" t="s">
        <v>105</v>
      </c>
      <c r="G65" s="106">
        <v>3303</v>
      </c>
      <c r="H65" s="95">
        <v>846.7242</v>
      </c>
      <c r="I65" s="102">
        <f t="shared" si="14"/>
        <v>-1.7818999999999505</v>
      </c>
      <c r="J65" s="96">
        <f t="shared" si="8"/>
        <v>-0.2100043829973586</v>
      </c>
      <c r="K65" s="103"/>
    </row>
    <row r="66" spans="2:11">
      <c r="B66" s="94" t="s">
        <v>97</v>
      </c>
      <c r="C66" s="147" t="s">
        <v>105</v>
      </c>
      <c r="D66" s="111">
        <v>996</v>
      </c>
      <c r="E66" s="95">
        <v>261.85379999999998</v>
      </c>
      <c r="F66" s="147" t="s">
        <v>105</v>
      </c>
      <c r="G66" s="106">
        <v>993</v>
      </c>
      <c r="H66" s="95">
        <v>274.40949999999998</v>
      </c>
      <c r="I66" s="102">
        <f t="shared" si="14"/>
        <v>12.555700000000002</v>
      </c>
      <c r="J66" s="96">
        <f t="shared" si="8"/>
        <v>4.7949275511755047</v>
      </c>
      <c r="K66" s="103"/>
    </row>
    <row r="67" spans="2:11">
      <c r="B67" s="94" t="s">
        <v>98</v>
      </c>
      <c r="C67" s="86"/>
      <c r="D67" s="111"/>
      <c r="E67" s="95"/>
      <c r="F67" s="147"/>
      <c r="G67" s="106">
        <v>300</v>
      </c>
      <c r="H67" s="95">
        <v>150.21749999999997</v>
      </c>
      <c r="I67" s="102">
        <f t="shared" si="14"/>
        <v>150.21749999999997</v>
      </c>
      <c r="J67" s="96">
        <v>0</v>
      </c>
      <c r="K67" s="103"/>
    </row>
    <row r="68" spans="2:11" s="123" customFormat="1">
      <c r="B68" s="148" t="s">
        <v>75</v>
      </c>
      <c r="C68" s="134"/>
      <c r="D68" s="135"/>
      <c r="E68" s="136">
        <f>SUM(E70:E76)</f>
        <v>4574.0848999999998</v>
      </c>
      <c r="F68" s="134"/>
      <c r="G68" s="139">
        <f>SUM(G70:G76)</f>
        <v>1449008</v>
      </c>
      <c r="H68" s="136">
        <f>SUM(H69:H76)</f>
        <v>15359.853520000001</v>
      </c>
      <c r="I68" s="136">
        <f>H68-E68</f>
        <v>10785.768620000001</v>
      </c>
      <c r="J68" s="163">
        <f t="shared" si="8"/>
        <v>235.80167084349483</v>
      </c>
      <c r="K68" s="137"/>
    </row>
    <row r="69" spans="2:11" s="123" customFormat="1">
      <c r="B69" s="97" t="s">
        <v>109</v>
      </c>
      <c r="C69" s="152"/>
      <c r="D69" s="153"/>
      <c r="E69" s="91">
        <v>765</v>
      </c>
      <c r="F69" s="152"/>
      <c r="G69" s="155"/>
      <c r="H69" s="91">
        <v>3937.8679999999999</v>
      </c>
      <c r="I69" s="102">
        <f>H69-E69</f>
        <v>3172.8679999999999</v>
      </c>
      <c r="J69" s="156">
        <f t="shared" si="8"/>
        <v>414.75398692810455</v>
      </c>
      <c r="K69" s="154"/>
    </row>
    <row r="70" spans="2:11">
      <c r="B70" s="14" t="s">
        <v>93</v>
      </c>
      <c r="C70" s="90"/>
      <c r="D70" s="110"/>
      <c r="E70" s="91">
        <v>1512.7727</v>
      </c>
      <c r="F70" s="90"/>
      <c r="G70" s="105"/>
      <c r="H70" s="91">
        <v>2524.5871200000001</v>
      </c>
      <c r="I70" s="102">
        <f>H70-E70</f>
        <v>1011.8144200000002</v>
      </c>
      <c r="J70" s="92">
        <f t="shared" si="8"/>
        <v>66.884762000266136</v>
      </c>
      <c r="K70" s="103"/>
    </row>
    <row r="71" spans="2:11">
      <c r="B71" s="14" t="s">
        <v>94</v>
      </c>
      <c r="C71" s="90"/>
      <c r="D71" s="110"/>
      <c r="E71" s="91">
        <v>276.14950000000005</v>
      </c>
      <c r="F71" s="90"/>
      <c r="G71" s="105"/>
      <c r="H71" s="91">
        <v>357.6925</v>
      </c>
      <c r="I71" s="102">
        <f t="shared" ref="I71:I76" si="15">H71-E71</f>
        <v>81.54299999999995</v>
      </c>
      <c r="J71" s="92">
        <f t="shared" si="8"/>
        <v>29.52857057499649</v>
      </c>
      <c r="K71" s="103"/>
    </row>
    <row r="72" spans="2:11">
      <c r="B72" s="14" t="s">
        <v>95</v>
      </c>
      <c r="C72" s="86"/>
      <c r="D72" s="111"/>
      <c r="E72" s="95">
        <v>235.60039999999998</v>
      </c>
      <c r="F72" s="86"/>
      <c r="G72" s="106"/>
      <c r="H72" s="95">
        <v>864.07090000000005</v>
      </c>
      <c r="I72" s="102">
        <f t="shared" si="15"/>
        <v>628.47050000000013</v>
      </c>
      <c r="J72" s="96">
        <f t="shared" si="8"/>
        <v>266.75273047074631</v>
      </c>
      <c r="K72" s="93"/>
    </row>
    <row r="73" spans="2:11">
      <c r="B73" s="14" t="s">
        <v>96</v>
      </c>
      <c r="C73" s="90" t="s">
        <v>110</v>
      </c>
      <c r="D73" s="111">
        <v>769760</v>
      </c>
      <c r="E73" s="95">
        <v>1932.3953000000001</v>
      </c>
      <c r="F73" s="147" t="s">
        <v>89</v>
      </c>
      <c r="G73" s="106">
        <v>1449008</v>
      </c>
      <c r="H73" s="95">
        <v>5087.8131000000003</v>
      </c>
      <c r="I73" s="102">
        <f t="shared" si="15"/>
        <v>3155.4178000000002</v>
      </c>
      <c r="J73" s="96">
        <f t="shared" si="8"/>
        <v>163.2904923749297</v>
      </c>
      <c r="K73" s="96"/>
    </row>
    <row r="74" spans="2:11">
      <c r="B74" s="14" t="s">
        <v>97</v>
      </c>
      <c r="C74" s="86"/>
      <c r="D74" s="111"/>
      <c r="E74" s="95">
        <v>394.30690000000004</v>
      </c>
      <c r="F74" s="90"/>
      <c r="G74" s="106"/>
      <c r="H74" s="95">
        <v>1564.0818999999999</v>
      </c>
      <c r="I74" s="102">
        <f t="shared" si="15"/>
        <v>1169.7749999999999</v>
      </c>
      <c r="J74" s="96">
        <f t="shared" si="8"/>
        <v>296.6661247875702</v>
      </c>
      <c r="K74" s="95"/>
    </row>
    <row r="75" spans="2:11">
      <c r="B75" s="149" t="s">
        <v>98</v>
      </c>
      <c r="C75" s="86"/>
      <c r="D75" s="111">
        <f>G73-'[1]แบบคำขอเบื้องต้น ไม่รวมกองทุน'!$H$220</f>
        <v>1448758</v>
      </c>
      <c r="E75" s="95">
        <v>110.6601</v>
      </c>
      <c r="F75" s="86"/>
      <c r="G75" s="106"/>
      <c r="H75" s="95">
        <v>610.94000000000005</v>
      </c>
      <c r="I75" s="102">
        <f t="shared" si="15"/>
        <v>500.27990000000005</v>
      </c>
      <c r="J75" s="96">
        <f t="shared" si="8"/>
        <v>452.08697624527724</v>
      </c>
      <c r="K75" s="96"/>
    </row>
    <row r="76" spans="2:11">
      <c r="B76" s="149" t="s">
        <v>106</v>
      </c>
      <c r="C76" s="86"/>
      <c r="D76" s="111"/>
      <c r="E76" s="95">
        <v>112.2</v>
      </c>
      <c r="F76" s="86"/>
      <c r="G76" s="106"/>
      <c r="H76" s="95">
        <v>412.8</v>
      </c>
      <c r="I76" s="102">
        <f t="shared" si="15"/>
        <v>300.60000000000002</v>
      </c>
      <c r="J76" s="96">
        <f t="shared" si="8"/>
        <v>267.91443850267382</v>
      </c>
      <c r="K76" s="93"/>
    </row>
    <row r="77" spans="2:11">
      <c r="B77" s="148" t="s">
        <v>76</v>
      </c>
      <c r="C77" s="115"/>
      <c r="D77" s="116"/>
      <c r="E77" s="117">
        <f>SUM(E79:E85)</f>
        <v>1789.6205</v>
      </c>
      <c r="F77" s="115"/>
      <c r="G77" s="140">
        <f>SUM(G79:G85)</f>
        <v>123734</v>
      </c>
      <c r="H77" s="117">
        <f>SUM(H78:H85)</f>
        <v>25034.066569999999</v>
      </c>
      <c r="I77" s="162">
        <f>H77-E77</f>
        <v>23244.446069999998</v>
      </c>
      <c r="J77" s="163">
        <f t="shared" si="8"/>
        <v>1298.8477763861108</v>
      </c>
      <c r="K77" s="118"/>
    </row>
    <row r="78" spans="2:11" s="123" customFormat="1">
      <c r="B78" s="97" t="s">
        <v>109</v>
      </c>
      <c r="C78" s="152"/>
      <c r="D78" s="153"/>
      <c r="E78" s="91">
        <v>522</v>
      </c>
      <c r="F78" s="152"/>
      <c r="G78" s="155"/>
      <c r="H78" s="91">
        <v>228.6628</v>
      </c>
      <c r="I78" s="92">
        <f>H78-E78</f>
        <v>-293.3372</v>
      </c>
      <c r="J78" s="156">
        <f t="shared" si="8"/>
        <v>-56.194865900383142</v>
      </c>
      <c r="K78" s="156"/>
    </row>
    <row r="79" spans="2:11">
      <c r="B79" s="14" t="s">
        <v>93</v>
      </c>
      <c r="C79" s="90"/>
      <c r="D79" s="110"/>
      <c r="E79" s="91">
        <v>858.32039999999995</v>
      </c>
      <c r="F79" s="90"/>
      <c r="G79" s="105"/>
      <c r="H79" s="91">
        <v>1618.1409200000001</v>
      </c>
      <c r="I79" s="92">
        <f>H79-E79</f>
        <v>759.8205200000001</v>
      </c>
      <c r="J79" s="92">
        <f t="shared" si="8"/>
        <v>88.524112907021689</v>
      </c>
      <c r="K79" s="93"/>
    </row>
    <row r="80" spans="2:11">
      <c r="B80" s="94" t="s">
        <v>94</v>
      </c>
      <c r="C80" s="90"/>
      <c r="D80" s="110"/>
      <c r="E80" s="91">
        <v>33.763800000000003</v>
      </c>
      <c r="F80" s="90"/>
      <c r="G80" s="105">
        <v>0</v>
      </c>
      <c r="H80" s="91">
        <v>643.06760000000008</v>
      </c>
      <c r="I80" s="92">
        <f t="shared" ref="I80:I85" si="16">H80-E80</f>
        <v>609.30380000000014</v>
      </c>
      <c r="J80" s="92">
        <f t="shared" si="8"/>
        <v>1804.6067089604844</v>
      </c>
      <c r="K80" s="93"/>
    </row>
    <row r="81" spans="2:11">
      <c r="B81" s="94" t="s">
        <v>95</v>
      </c>
      <c r="C81" s="86"/>
      <c r="D81" s="111"/>
      <c r="E81" s="95">
        <v>324.44190000000003</v>
      </c>
      <c r="F81" s="86"/>
      <c r="G81" s="106"/>
      <c r="H81" s="95">
        <v>204.44550000000001</v>
      </c>
      <c r="I81" s="92">
        <f t="shared" si="16"/>
        <v>-119.99640000000002</v>
      </c>
      <c r="J81" s="96">
        <f t="shared" si="8"/>
        <v>-36.985481838196613</v>
      </c>
      <c r="K81" s="96"/>
    </row>
    <row r="82" spans="2:11">
      <c r="B82" s="94" t="s">
        <v>96</v>
      </c>
      <c r="C82" s="90" t="s">
        <v>89</v>
      </c>
      <c r="D82" s="111">
        <v>83501</v>
      </c>
      <c r="E82" s="95">
        <v>187.48109999999997</v>
      </c>
      <c r="F82" s="147" t="s">
        <v>89</v>
      </c>
      <c r="G82" s="106">
        <v>123734</v>
      </c>
      <c r="H82" s="95">
        <v>216.0412</v>
      </c>
      <c r="I82" s="92">
        <f t="shared" si="16"/>
        <v>28.560100000000034</v>
      </c>
      <c r="J82" s="96">
        <f t="shared" si="8"/>
        <v>15.233588879092366</v>
      </c>
      <c r="K82" s="93"/>
    </row>
    <row r="83" spans="2:11" ht="18" customHeight="1">
      <c r="B83" s="94" t="s">
        <v>97</v>
      </c>
      <c r="C83" s="86"/>
      <c r="D83" s="111"/>
      <c r="E83" s="95">
        <v>14.5992</v>
      </c>
      <c r="F83" s="147"/>
      <c r="G83" s="106"/>
      <c r="H83" s="95">
        <v>80.464000000000013</v>
      </c>
      <c r="I83" s="92">
        <f t="shared" si="16"/>
        <v>65.864800000000017</v>
      </c>
      <c r="J83" s="96">
        <f t="shared" ref="J83:J91" si="17">I83*100/E83</f>
        <v>451.1534878623487</v>
      </c>
      <c r="K83" s="93"/>
    </row>
    <row r="84" spans="2:11" ht="16.5" customHeight="1">
      <c r="B84" s="97" t="s">
        <v>98</v>
      </c>
      <c r="C84" s="86"/>
      <c r="D84" s="111"/>
      <c r="E84" s="95">
        <v>131.3399</v>
      </c>
      <c r="F84" s="86"/>
      <c r="G84" s="106"/>
      <c r="H84" s="95">
        <v>10188.36</v>
      </c>
      <c r="I84" s="92">
        <f t="shared" si="16"/>
        <v>10057.0201</v>
      </c>
      <c r="J84" s="96">
        <f t="shared" si="17"/>
        <v>7657.2466554337261</v>
      </c>
      <c r="K84" s="93"/>
    </row>
    <row r="85" spans="2:11" ht="18" customHeight="1">
      <c r="B85" s="97" t="s">
        <v>106</v>
      </c>
      <c r="C85" s="86"/>
      <c r="D85" s="111"/>
      <c r="E85" s="95">
        <v>239.67419999999998</v>
      </c>
      <c r="F85" s="86"/>
      <c r="G85" s="106"/>
      <c r="H85" s="95">
        <v>11854.884549999999</v>
      </c>
      <c r="I85" s="92">
        <f t="shared" si="16"/>
        <v>11615.210349999999</v>
      </c>
      <c r="J85" s="96">
        <f t="shared" si="17"/>
        <v>4846.2497632202385</v>
      </c>
      <c r="K85" s="93"/>
    </row>
    <row r="86" spans="2:11" s="123" customFormat="1">
      <c r="B86" s="181" t="s">
        <v>99</v>
      </c>
      <c r="C86" s="182"/>
      <c r="D86" s="183"/>
      <c r="E86" s="184">
        <f>SUM(E87:E92)</f>
        <v>365.5</v>
      </c>
      <c r="F86" s="182"/>
      <c r="G86" s="185">
        <f>SUM(G87:G92)</f>
        <v>0</v>
      </c>
      <c r="H86" s="184">
        <f>SUM(H87:H92)</f>
        <v>789.9</v>
      </c>
      <c r="I86" s="186">
        <f>H86-E86</f>
        <v>424.4</v>
      </c>
      <c r="J86" s="187">
        <f t="shared" si="17"/>
        <v>116.11491108071135</v>
      </c>
      <c r="K86" s="188"/>
    </row>
    <row r="87" spans="2:11">
      <c r="B87" s="94" t="s">
        <v>102</v>
      </c>
      <c r="C87" s="90"/>
      <c r="D87" s="110" t="s">
        <v>90</v>
      </c>
      <c r="E87" s="91">
        <v>62.5</v>
      </c>
      <c r="F87" s="90"/>
      <c r="G87" s="105"/>
      <c r="H87" s="91">
        <v>89</v>
      </c>
      <c r="I87" s="92">
        <f>H87-E87</f>
        <v>26.5</v>
      </c>
      <c r="J87" s="92">
        <f t="shared" si="17"/>
        <v>42.4</v>
      </c>
      <c r="K87" s="93"/>
    </row>
    <row r="88" spans="2:11">
      <c r="B88" s="94" t="s">
        <v>100</v>
      </c>
      <c r="C88" s="90"/>
      <c r="D88" s="110"/>
      <c r="E88" s="91">
        <v>75</v>
      </c>
      <c r="F88" s="90"/>
      <c r="G88" s="105"/>
      <c r="H88" s="91">
        <v>200</v>
      </c>
      <c r="I88" s="92">
        <f>H88-E88</f>
        <v>125</v>
      </c>
      <c r="J88" s="92">
        <f t="shared" si="17"/>
        <v>166.66666666666666</v>
      </c>
      <c r="K88" s="93"/>
    </row>
    <row r="89" spans="2:11">
      <c r="B89" s="173" t="s">
        <v>101</v>
      </c>
      <c r="C89" s="86"/>
      <c r="D89" s="106"/>
      <c r="E89" s="95">
        <v>110</v>
      </c>
      <c r="F89" s="86"/>
      <c r="G89" s="106"/>
      <c r="H89" s="95">
        <v>200</v>
      </c>
      <c r="I89" s="174">
        <f t="shared" ref="I89:I91" si="18">H89-E89</f>
        <v>90</v>
      </c>
      <c r="J89" s="175">
        <f t="shared" si="17"/>
        <v>81.818181818181813</v>
      </c>
      <c r="K89" s="86"/>
    </row>
    <row r="90" spans="2:11">
      <c r="B90" s="173" t="s">
        <v>111</v>
      </c>
      <c r="C90" s="86"/>
      <c r="D90" s="106"/>
      <c r="E90" s="95"/>
      <c r="F90" s="86"/>
      <c r="G90" s="106"/>
      <c r="H90" s="95">
        <v>40.9</v>
      </c>
      <c r="I90" s="174">
        <f>H90-E90</f>
        <v>40.9</v>
      </c>
      <c r="J90" s="176" t="s">
        <v>91</v>
      </c>
      <c r="K90" s="86"/>
    </row>
    <row r="91" spans="2:11">
      <c r="B91" s="173" t="s">
        <v>103</v>
      </c>
      <c r="C91" s="90" t="s">
        <v>89</v>
      </c>
      <c r="D91" s="106"/>
      <c r="E91" s="95">
        <v>110</v>
      </c>
      <c r="F91" s="147"/>
      <c r="G91" s="106"/>
      <c r="H91" s="95">
        <v>250</v>
      </c>
      <c r="I91" s="174">
        <f t="shared" si="18"/>
        <v>140</v>
      </c>
      <c r="J91" s="175">
        <f t="shared" si="17"/>
        <v>127.27272727272727</v>
      </c>
      <c r="K91" s="86"/>
    </row>
    <row r="92" spans="2:11">
      <c r="B92" s="177" t="s">
        <v>104</v>
      </c>
      <c r="C92" s="178"/>
      <c r="D92" s="107"/>
      <c r="E92" s="98">
        <v>8</v>
      </c>
      <c r="F92" s="179"/>
      <c r="G92" s="107"/>
      <c r="H92" s="98">
        <v>10</v>
      </c>
      <c r="I92" s="159">
        <v>2</v>
      </c>
      <c r="J92" s="180">
        <v>25</v>
      </c>
      <c r="K92" s="87"/>
    </row>
    <row r="93" spans="2:11" ht="20.25">
      <c r="B93" s="99"/>
      <c r="C93" s="100"/>
      <c r="D93" s="109"/>
      <c r="E93" s="100"/>
      <c r="F93" s="100"/>
      <c r="G93" s="108"/>
      <c r="H93" s="100"/>
    </row>
    <row r="94" spans="2:11" ht="20.25">
      <c r="B94" s="99"/>
      <c r="C94" s="100"/>
      <c r="D94" s="109"/>
      <c r="E94" s="100"/>
      <c r="F94" s="100"/>
      <c r="G94" s="108"/>
      <c r="H94" s="100"/>
    </row>
    <row r="95" spans="2:11" ht="20.25">
      <c r="B95" s="99"/>
      <c r="C95" s="100"/>
      <c r="D95" s="108"/>
      <c r="E95" s="100"/>
      <c r="F95" s="100"/>
      <c r="G95" s="109"/>
      <c r="H95" s="100"/>
    </row>
    <row r="96" spans="2:11" ht="20.25">
      <c r="B96" s="99"/>
      <c r="C96" s="100"/>
      <c r="D96" s="109"/>
      <c r="E96" s="100"/>
      <c r="F96" s="100"/>
      <c r="G96" s="108"/>
      <c r="H96" s="100"/>
    </row>
    <row r="97" spans="2:8" ht="20.25">
      <c r="B97" s="88"/>
      <c r="C97" s="100"/>
      <c r="D97" s="108"/>
      <c r="E97" s="100"/>
      <c r="F97" s="100"/>
      <c r="G97" s="109"/>
      <c r="H97" s="100"/>
    </row>
    <row r="98" spans="2:8" ht="20.25">
      <c r="B98" s="100"/>
      <c r="C98" s="100"/>
      <c r="D98" s="109"/>
      <c r="E98" s="100"/>
      <c r="F98" s="100"/>
      <c r="G98" s="108"/>
      <c r="H98" s="100"/>
    </row>
  </sheetData>
  <mergeCells count="5">
    <mergeCell ref="A1:K1"/>
    <mergeCell ref="C5:E5"/>
    <mergeCell ref="F5:H5"/>
    <mergeCell ref="I5:I6"/>
    <mergeCell ref="K5:K6"/>
  </mergeCells>
  <printOptions horizontalCentered="1"/>
  <pageMargins left="0.39370078740157483" right="0.39370078740157483" top="0.28999999999999998" bottom="0" header="0.31496062992125984" footer="0.31496062992125984"/>
  <pageSetup paperSize="9" scale="75" fitToHeight="0" orientation="landscape" useFirstPageNumber="1" r:id="rId1"/>
  <headerFooter differentFirst="1">
    <oddHeader>&amp;C&amp;"TH SarabunPSK,ธรรมดา"&amp;16&amp;P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แบบคำขอเบื้องต้น</vt:lpstr>
      <vt:lpstr>ภาพรวม</vt:lpstr>
      <vt:lpstr>ภาพรวม (2)</vt:lpstr>
      <vt:lpstr>ภาพรวม (3)</vt:lpstr>
      <vt:lpstr>แบบคำขอเบื้องต้น!Print_Titles</vt:lpstr>
      <vt:lpstr>ภาพรวม!Print_Titles</vt:lpstr>
      <vt:lpstr>'ภาพรวม (2)'!Print_Titles</vt:lpstr>
      <vt:lpstr>'ภาพรวม (3)'!Print_Titles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Corporate Edition</cp:lastModifiedBy>
  <cp:lastPrinted>2015-12-18T10:12:12Z</cp:lastPrinted>
  <dcterms:created xsi:type="dcterms:W3CDTF">2015-09-16T03:24:11Z</dcterms:created>
  <dcterms:modified xsi:type="dcterms:W3CDTF">2015-12-28T06:31:15Z</dcterms:modified>
</cp:coreProperties>
</file>